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ContentType="application/vnd.openxmlformats-officedocument.custom-properties+xml" PartName="/docProps/custom.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arget="docProps/custom.xml" Type="http://schemas.openxmlformats.org/officeDocument/2006/relationships/custom-properties"/></Relationships>
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2026년 업무관련\01.계약\41 (2026년 기능보강사업)장애인 건강검진센터 리모델링 공사(건축.기계)\03 입찰기안\02 내역서,시방서,도면\"/>
    </mc:Choice>
  </mc:AlternateContent>
  <xr:revisionPtr revIDLastSave="0" documentId="13_ncr:1_{E27E0BF7-E7EC-42CF-BD2B-698E0A6D21DB}" xr6:coauthVersionLast="47" xr6:coauthVersionMax="47" xr10:uidLastSave="{00000000-0000-0000-0000-000000000000}"/>
  <bookViews>
    <workbookView xWindow="-120" yWindow="-120" windowWidth="29040" windowHeight="15720" xr2:uid="{DD8B304D-8CD5-4A8F-ADCC-74C256A4FA99}"/>
  </bookViews>
  <sheets>
    <sheet name="공종별집계표" sheetId="7" r:id="rId1"/>
    <sheet name="공종별내역서" sheetId="6" r:id="rId2"/>
    <sheet name="일위대가목록" sheetId="5" r:id="rId3"/>
    <sheet name="일위대가" sheetId="4" r:id="rId4"/>
    <sheet name="단가대비표" sheetId="3" r:id="rId5"/>
    <sheet name=" 공사설정 " sheetId="2" state="hidden" r:id="rId6"/>
    <sheet name="Sheet1" sheetId="1" state="hidden" r:id="rId7"/>
  </sheets>
  <definedNames>
    <definedName name="_xlnm.Print_Area" localSheetId="1">공종별내역서!$A$1:$M$739</definedName>
    <definedName name="_xlnm.Print_Area" localSheetId="0">공종별집계표!$A$1:$M$46</definedName>
    <definedName name="_xlnm.Print_Area" localSheetId="4">단가대비표!$A$1:$X$193</definedName>
    <definedName name="_xlnm.Print_Area" localSheetId="3">일위대가!$A$1:$M$787</definedName>
    <definedName name="_xlnm.Print_Area" localSheetId="2">일위대가목록!$A$1:$M$123</definedName>
    <definedName name="_xlnm.Print_Titles" localSheetId="1">공종별내역서!$1:$3</definedName>
    <definedName name="_xlnm.Print_Titles" localSheetId="0">공종별집계표!$1:$4</definedName>
    <definedName name="_xlnm.Print_Titles" localSheetId="4">단가대비표!$1:$4</definedName>
    <definedName name="_xlnm.Print_Titles" localSheetId="3">일위대가!$1:$3</definedName>
    <definedName name="_xlnm.Print_Titles" localSheetId="2">일위대가목록!$1:$3</definedName>
  </definedNames>
  <calcPr calcId="19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I696" i="6" l="1"/>
  <c r="I593" i="6"/>
  <c r="G593" i="6"/>
  <c r="E593" i="6"/>
  <c r="I592" i="6"/>
  <c r="G592" i="6"/>
  <c r="E592" i="6"/>
  <c r="I591" i="6"/>
  <c r="G591" i="6"/>
  <c r="E591" i="6"/>
  <c r="I589" i="6"/>
  <c r="G589" i="6"/>
  <c r="I588" i="6"/>
  <c r="G588" i="6"/>
  <c r="I587" i="6"/>
  <c r="G587" i="6"/>
  <c r="H587" i="6" s="1"/>
  <c r="I586" i="6"/>
  <c r="J586" i="6" s="1"/>
  <c r="G586" i="6"/>
  <c r="I583" i="6"/>
  <c r="G583" i="6"/>
  <c r="I582" i="6"/>
  <c r="G582" i="6"/>
  <c r="I581" i="6"/>
  <c r="G581" i="6"/>
  <c r="I580" i="6"/>
  <c r="G580" i="6"/>
  <c r="I565" i="6"/>
  <c r="G565" i="6"/>
  <c r="H565" i="6" s="1"/>
  <c r="E566" i="6" s="1"/>
  <c r="F566" i="6" s="1"/>
  <c r="L566" i="6" s="1"/>
  <c r="E565" i="6"/>
  <c r="I564" i="6"/>
  <c r="G564" i="6"/>
  <c r="E564" i="6"/>
  <c r="I563" i="6"/>
  <c r="G563" i="6"/>
  <c r="I562" i="6"/>
  <c r="G562" i="6"/>
  <c r="I561" i="6"/>
  <c r="G561" i="6"/>
  <c r="I558" i="6"/>
  <c r="G558" i="6"/>
  <c r="H558" i="6" s="1"/>
  <c r="I557" i="6"/>
  <c r="J557" i="6" s="1"/>
  <c r="G557" i="6"/>
  <c r="I536" i="6"/>
  <c r="G536" i="6"/>
  <c r="I519" i="6"/>
  <c r="G519" i="6"/>
  <c r="I518" i="6"/>
  <c r="G518" i="6"/>
  <c r="I517" i="6"/>
  <c r="G517" i="6"/>
  <c r="I516" i="6"/>
  <c r="J516" i="6" s="1"/>
  <c r="G516" i="6"/>
  <c r="I515" i="6"/>
  <c r="G515" i="6"/>
  <c r="I507" i="6"/>
  <c r="G507" i="6"/>
  <c r="I506" i="6"/>
  <c r="G506" i="6"/>
  <c r="I505" i="6"/>
  <c r="G505" i="6"/>
  <c r="I504" i="6"/>
  <c r="G504" i="6"/>
  <c r="I503" i="6"/>
  <c r="G503" i="6"/>
  <c r="I502" i="6"/>
  <c r="G502" i="6"/>
  <c r="I501" i="6"/>
  <c r="G501" i="6"/>
  <c r="I482" i="6"/>
  <c r="G482" i="6"/>
  <c r="I481" i="6"/>
  <c r="G481" i="6"/>
  <c r="I480" i="6"/>
  <c r="G480" i="6"/>
  <c r="I479" i="6"/>
  <c r="G479" i="6"/>
  <c r="I478" i="6"/>
  <c r="G478" i="6"/>
  <c r="I477" i="6"/>
  <c r="G477" i="6"/>
  <c r="I476" i="6"/>
  <c r="G476" i="6"/>
  <c r="I475" i="6"/>
  <c r="G475" i="6"/>
  <c r="I374" i="6"/>
  <c r="J374" i="6" s="1"/>
  <c r="I329" i="6"/>
  <c r="I271" i="6"/>
  <c r="G271" i="6"/>
  <c r="E271" i="6"/>
  <c r="I270" i="6"/>
  <c r="G270" i="6"/>
  <c r="E270" i="6"/>
  <c r="I269" i="6"/>
  <c r="G269" i="6"/>
  <c r="E269" i="6"/>
  <c r="I267" i="6"/>
  <c r="G267" i="6"/>
  <c r="I266" i="6"/>
  <c r="G266" i="6"/>
  <c r="I265" i="6"/>
  <c r="G265" i="6"/>
  <c r="H265" i="6" s="1"/>
  <c r="I264" i="6"/>
  <c r="G264" i="6"/>
  <c r="I261" i="6"/>
  <c r="G261" i="6"/>
  <c r="I260" i="6"/>
  <c r="G260" i="6"/>
  <c r="I259" i="6"/>
  <c r="G259" i="6"/>
  <c r="I258" i="6"/>
  <c r="G258" i="6"/>
  <c r="I243" i="6"/>
  <c r="G243" i="6"/>
  <c r="E243" i="6"/>
  <c r="I242" i="6"/>
  <c r="G242" i="6"/>
  <c r="E242" i="6"/>
  <c r="I241" i="6"/>
  <c r="G241" i="6"/>
  <c r="I240" i="6"/>
  <c r="G240" i="6"/>
  <c r="I239" i="6"/>
  <c r="G239" i="6"/>
  <c r="I236" i="6"/>
  <c r="G236" i="6"/>
  <c r="H236" i="6" s="1"/>
  <c r="I235" i="6"/>
  <c r="G235" i="6"/>
  <c r="I228" i="6"/>
  <c r="G228" i="6"/>
  <c r="E228" i="6"/>
  <c r="I227" i="6"/>
  <c r="G227" i="6"/>
  <c r="E227" i="6"/>
  <c r="I226" i="6"/>
  <c r="G226" i="6"/>
  <c r="E226" i="6"/>
  <c r="I225" i="6"/>
  <c r="G225" i="6"/>
  <c r="E225" i="6"/>
  <c r="I224" i="6"/>
  <c r="G224" i="6"/>
  <c r="I223" i="6"/>
  <c r="G223" i="6"/>
  <c r="E223" i="6"/>
  <c r="I222" i="6"/>
  <c r="G222" i="6"/>
  <c r="I221" i="6"/>
  <c r="G221" i="6"/>
  <c r="I220" i="6"/>
  <c r="G220" i="6"/>
  <c r="I219" i="6"/>
  <c r="G219" i="6"/>
  <c r="I218" i="6"/>
  <c r="G218" i="6"/>
  <c r="I217" i="6"/>
  <c r="G217" i="6"/>
  <c r="I216" i="6"/>
  <c r="G216" i="6"/>
  <c r="I215" i="6"/>
  <c r="G215" i="6"/>
  <c r="I214" i="6"/>
  <c r="K214" i="6" s="1"/>
  <c r="G214" i="6"/>
  <c r="I213" i="6"/>
  <c r="G213" i="6"/>
  <c r="I212" i="6"/>
  <c r="G212" i="6"/>
  <c r="I194" i="6"/>
  <c r="G194" i="6"/>
  <c r="I191" i="6"/>
  <c r="I166" i="6"/>
  <c r="J166" i="6" s="1"/>
  <c r="G166" i="6"/>
  <c r="I153" i="6"/>
  <c r="G153" i="6"/>
  <c r="I152" i="6"/>
  <c r="G152" i="6"/>
  <c r="I151" i="6"/>
  <c r="G151" i="6"/>
  <c r="E151" i="6"/>
  <c r="I150" i="6"/>
  <c r="G150" i="6"/>
  <c r="I149" i="6"/>
  <c r="G149" i="6"/>
  <c r="I148" i="6"/>
  <c r="G148" i="6"/>
  <c r="I147" i="6"/>
  <c r="G147" i="6"/>
  <c r="I134" i="6"/>
  <c r="G134" i="6"/>
  <c r="I133" i="6"/>
  <c r="G133" i="6"/>
  <c r="I132" i="6"/>
  <c r="G132" i="6"/>
  <c r="I131" i="6"/>
  <c r="G131" i="6"/>
  <c r="E131" i="6"/>
  <c r="F131" i="6" s="1"/>
  <c r="I130" i="6"/>
  <c r="G130" i="6"/>
  <c r="I129" i="6"/>
  <c r="G129" i="6"/>
  <c r="I128" i="6"/>
  <c r="G128" i="6"/>
  <c r="I127" i="6"/>
  <c r="G127" i="6"/>
  <c r="E127" i="6"/>
  <c r="K127" i="6" s="1"/>
  <c r="I126" i="6"/>
  <c r="G126" i="6"/>
  <c r="I125" i="6"/>
  <c r="G125" i="6"/>
  <c r="I124" i="6"/>
  <c r="G124" i="6"/>
  <c r="I123" i="6"/>
  <c r="G123" i="6"/>
  <c r="I122" i="6"/>
  <c r="G122" i="6"/>
  <c r="I121" i="6"/>
  <c r="G121" i="6"/>
  <c r="I120" i="6"/>
  <c r="G120" i="6"/>
  <c r="I119" i="6"/>
  <c r="G119" i="6"/>
  <c r="I118" i="6"/>
  <c r="G118" i="6"/>
  <c r="I117" i="6"/>
  <c r="G117" i="6"/>
  <c r="I116" i="6"/>
  <c r="G116" i="6"/>
  <c r="I115" i="6"/>
  <c r="G115" i="6"/>
  <c r="E115" i="6"/>
  <c r="F115" i="6" s="1"/>
  <c r="I88" i="6"/>
  <c r="G88" i="6"/>
  <c r="I87" i="6"/>
  <c r="G87" i="6"/>
  <c r="E87" i="6"/>
  <c r="F87" i="6" s="1"/>
  <c r="I86" i="6"/>
  <c r="G86" i="6"/>
  <c r="I85" i="6"/>
  <c r="G85" i="6"/>
  <c r="I84" i="6"/>
  <c r="G84" i="6"/>
  <c r="I83" i="6"/>
  <c r="G83" i="6"/>
  <c r="I82" i="6"/>
  <c r="G82" i="6"/>
  <c r="I81" i="6"/>
  <c r="G81" i="6"/>
  <c r="I80" i="6"/>
  <c r="G80" i="6"/>
  <c r="I79" i="6"/>
  <c r="G79" i="6"/>
  <c r="E79" i="6"/>
  <c r="I78" i="6"/>
  <c r="G78" i="6"/>
  <c r="I77" i="6"/>
  <c r="G77" i="6"/>
  <c r="I76" i="6"/>
  <c r="G76" i="6"/>
  <c r="I75" i="6"/>
  <c r="G75" i="6"/>
  <c r="I74" i="6"/>
  <c r="G74" i="6"/>
  <c r="I73" i="6"/>
  <c r="G73" i="6"/>
  <c r="I72" i="6"/>
  <c r="G72" i="6"/>
  <c r="I71" i="6"/>
  <c r="G71" i="6"/>
  <c r="I70" i="6"/>
  <c r="G70" i="6"/>
  <c r="I69" i="6"/>
  <c r="G69" i="6"/>
  <c r="I68" i="6"/>
  <c r="G68" i="6"/>
  <c r="I67" i="6"/>
  <c r="G67" i="6"/>
  <c r="E67" i="6"/>
  <c r="K67" i="6" s="1"/>
  <c r="I66" i="6"/>
  <c r="G66" i="6"/>
  <c r="I65" i="6"/>
  <c r="G65" i="6"/>
  <c r="I64" i="6"/>
  <c r="G64" i="6"/>
  <c r="I63" i="6"/>
  <c r="G63" i="6"/>
  <c r="I62" i="6"/>
  <c r="G62" i="6"/>
  <c r="I61" i="6"/>
  <c r="G61" i="6"/>
  <c r="I60" i="6"/>
  <c r="G60" i="6"/>
  <c r="I59" i="6"/>
  <c r="G59" i="6"/>
  <c r="E59" i="6"/>
  <c r="I58" i="6"/>
  <c r="G58" i="6"/>
  <c r="I57" i="6"/>
  <c r="G57" i="6"/>
  <c r="I56" i="6"/>
  <c r="G56" i="6"/>
  <c r="I46" i="6"/>
  <c r="J46" i="6" s="1"/>
  <c r="I11" i="6"/>
  <c r="I785" i="4"/>
  <c r="G785" i="4"/>
  <c r="E785" i="4"/>
  <c r="I784" i="4"/>
  <c r="G784" i="4"/>
  <c r="E784" i="4"/>
  <c r="I782" i="4"/>
  <c r="G782" i="4"/>
  <c r="H782" i="4" s="1"/>
  <c r="H787" i="4" s="1"/>
  <c r="F123" i="5" s="1"/>
  <c r="E782" i="4"/>
  <c r="F782" i="4" s="1"/>
  <c r="E783" i="4" s="1"/>
  <c r="F783" i="4" s="1"/>
  <c r="L783" i="4" s="1"/>
  <c r="I778" i="4"/>
  <c r="J778" i="4" s="1"/>
  <c r="J779" i="4" s="1"/>
  <c r="G122" i="5" s="1"/>
  <c r="I399" i="6" s="1"/>
  <c r="J399" i="6" s="1"/>
  <c r="G778" i="4"/>
  <c r="E778" i="4"/>
  <c r="I773" i="4"/>
  <c r="G773" i="4"/>
  <c r="E773" i="4"/>
  <c r="I772" i="4"/>
  <c r="G772" i="4"/>
  <c r="E772" i="4"/>
  <c r="I767" i="4"/>
  <c r="G767" i="4"/>
  <c r="H767" i="4" s="1"/>
  <c r="E767" i="4"/>
  <c r="F767" i="4" s="1"/>
  <c r="I766" i="4"/>
  <c r="J766" i="4" s="1"/>
  <c r="J769" i="4" s="1"/>
  <c r="G120" i="5" s="1"/>
  <c r="I282" i="6" s="1"/>
  <c r="G766" i="4"/>
  <c r="E766" i="4"/>
  <c r="I761" i="4"/>
  <c r="G761" i="4"/>
  <c r="E761" i="4"/>
  <c r="I760" i="4"/>
  <c r="G760" i="4"/>
  <c r="E760" i="4"/>
  <c r="I755" i="4"/>
  <c r="G755" i="4"/>
  <c r="H755" i="4" s="1"/>
  <c r="E755" i="4"/>
  <c r="F755" i="4" s="1"/>
  <c r="L755" i="4" s="1"/>
  <c r="I750" i="4"/>
  <c r="J750" i="4" s="1"/>
  <c r="G750" i="4"/>
  <c r="E750" i="4"/>
  <c r="I749" i="4"/>
  <c r="G749" i="4"/>
  <c r="E749" i="4"/>
  <c r="I744" i="4"/>
  <c r="G744" i="4"/>
  <c r="E744" i="4"/>
  <c r="I743" i="4"/>
  <c r="G743" i="4"/>
  <c r="H743" i="4" s="1"/>
  <c r="H746" i="4" s="1"/>
  <c r="F116" i="5" s="1"/>
  <c r="E743" i="4"/>
  <c r="F743" i="4" s="1"/>
  <c r="I739" i="4"/>
  <c r="J739" i="4" s="1"/>
  <c r="J740" i="4" s="1"/>
  <c r="G115" i="5" s="1"/>
  <c r="G739" i="4"/>
  <c r="E739" i="4"/>
  <c r="I738" i="4"/>
  <c r="G738" i="4"/>
  <c r="E738" i="4"/>
  <c r="I734" i="4"/>
  <c r="G734" i="4"/>
  <c r="E734" i="4"/>
  <c r="I733" i="4"/>
  <c r="G733" i="4"/>
  <c r="E733" i="4"/>
  <c r="K733" i="4" s="1"/>
  <c r="I729" i="4"/>
  <c r="J729" i="4" s="1"/>
  <c r="G729" i="4"/>
  <c r="E729" i="4"/>
  <c r="I728" i="4"/>
  <c r="G728" i="4"/>
  <c r="E728" i="4"/>
  <c r="I724" i="4"/>
  <c r="G724" i="4"/>
  <c r="E724" i="4"/>
  <c r="I723" i="4"/>
  <c r="G723" i="4"/>
  <c r="E723" i="4"/>
  <c r="K723" i="4" s="1"/>
  <c r="I719" i="4"/>
  <c r="J719" i="4" s="1"/>
  <c r="G719" i="4"/>
  <c r="E719" i="4"/>
  <c r="I718" i="4"/>
  <c r="G718" i="4"/>
  <c r="E718" i="4"/>
  <c r="I714" i="4"/>
  <c r="G714" i="4"/>
  <c r="E714" i="4"/>
  <c r="I713" i="4"/>
  <c r="G713" i="4"/>
  <c r="H713" i="4" s="1"/>
  <c r="E713" i="4"/>
  <c r="F713" i="4" s="1"/>
  <c r="I709" i="4"/>
  <c r="J709" i="4" s="1"/>
  <c r="G709" i="4"/>
  <c r="E709" i="4"/>
  <c r="I708" i="4"/>
  <c r="G708" i="4"/>
  <c r="E708" i="4"/>
  <c r="I703" i="4"/>
  <c r="G703" i="4"/>
  <c r="E703" i="4"/>
  <c r="I702" i="4"/>
  <c r="G702" i="4"/>
  <c r="E702" i="4"/>
  <c r="K702" i="4" s="1"/>
  <c r="I697" i="4"/>
  <c r="J697" i="4" s="1"/>
  <c r="J699" i="4" s="1"/>
  <c r="G107" i="5" s="1"/>
  <c r="G697" i="4"/>
  <c r="E697" i="4"/>
  <c r="I696" i="4"/>
  <c r="G696" i="4"/>
  <c r="E696" i="4"/>
  <c r="I691" i="4"/>
  <c r="G691" i="4"/>
  <c r="E691" i="4"/>
  <c r="I690" i="4"/>
  <c r="G690" i="4"/>
  <c r="E690" i="4"/>
  <c r="K690" i="4" s="1"/>
  <c r="I685" i="4"/>
  <c r="J685" i="4" s="1"/>
  <c r="G685" i="4"/>
  <c r="E685" i="4"/>
  <c r="I684" i="4"/>
  <c r="G684" i="4"/>
  <c r="E684" i="4"/>
  <c r="K684" i="4" s="1"/>
  <c r="I679" i="4"/>
  <c r="G679" i="4"/>
  <c r="E679" i="4"/>
  <c r="I678" i="4"/>
  <c r="G678" i="4"/>
  <c r="E678" i="4"/>
  <c r="I673" i="4"/>
  <c r="J673" i="4" s="1"/>
  <c r="G673" i="4"/>
  <c r="E673" i="4"/>
  <c r="I672" i="4"/>
  <c r="G672" i="4"/>
  <c r="E672" i="4"/>
  <c r="I667" i="4"/>
  <c r="G667" i="4"/>
  <c r="E667" i="4"/>
  <c r="I666" i="4"/>
  <c r="G666" i="4"/>
  <c r="E666" i="4"/>
  <c r="I661" i="4"/>
  <c r="J661" i="4" s="1"/>
  <c r="G661" i="4"/>
  <c r="E661" i="4"/>
  <c r="I660" i="4"/>
  <c r="G660" i="4"/>
  <c r="E660" i="4"/>
  <c r="I655" i="4"/>
  <c r="G655" i="4"/>
  <c r="E655" i="4"/>
  <c r="I654" i="4"/>
  <c r="G654" i="4"/>
  <c r="E654" i="4"/>
  <c r="I649" i="4"/>
  <c r="J649" i="4" s="1"/>
  <c r="G649" i="4"/>
  <c r="E649" i="4"/>
  <c r="I648" i="4"/>
  <c r="G648" i="4"/>
  <c r="E648" i="4"/>
  <c r="I643" i="4"/>
  <c r="G643" i="4"/>
  <c r="E643" i="4"/>
  <c r="I642" i="4"/>
  <c r="G642" i="4"/>
  <c r="E642" i="4"/>
  <c r="I637" i="4"/>
  <c r="J637" i="4" s="1"/>
  <c r="G637" i="4"/>
  <c r="E637" i="4"/>
  <c r="I636" i="4"/>
  <c r="G636" i="4"/>
  <c r="E636" i="4"/>
  <c r="I631" i="4"/>
  <c r="G631" i="4"/>
  <c r="E631" i="4"/>
  <c r="I630" i="4"/>
  <c r="G630" i="4"/>
  <c r="E630" i="4"/>
  <c r="I625" i="4"/>
  <c r="J625" i="4" s="1"/>
  <c r="G625" i="4"/>
  <c r="E625" i="4"/>
  <c r="I624" i="4"/>
  <c r="G624" i="4"/>
  <c r="E624" i="4"/>
  <c r="I619" i="4"/>
  <c r="G619" i="4"/>
  <c r="E619" i="4"/>
  <c r="I614" i="4"/>
  <c r="G614" i="4"/>
  <c r="E614" i="4"/>
  <c r="I613" i="4"/>
  <c r="J613" i="4" s="1"/>
  <c r="G613" i="4"/>
  <c r="E613" i="4"/>
  <c r="I612" i="4"/>
  <c r="G612" i="4"/>
  <c r="I611" i="4"/>
  <c r="G611" i="4"/>
  <c r="I606" i="4"/>
  <c r="G606" i="4"/>
  <c r="E606" i="4"/>
  <c r="I605" i="4"/>
  <c r="J605" i="4" s="1"/>
  <c r="G605" i="4"/>
  <c r="E605" i="4"/>
  <c r="F605" i="4" s="1"/>
  <c r="I604" i="4"/>
  <c r="G604" i="4"/>
  <c r="I603" i="4"/>
  <c r="G603" i="4"/>
  <c r="I598" i="4"/>
  <c r="G598" i="4"/>
  <c r="E598" i="4"/>
  <c r="I597" i="4"/>
  <c r="G597" i="4"/>
  <c r="E597" i="4"/>
  <c r="I592" i="4"/>
  <c r="G592" i="4"/>
  <c r="H592" i="4" s="1"/>
  <c r="E592" i="4"/>
  <c r="I591" i="4"/>
  <c r="G591" i="4"/>
  <c r="E591" i="4"/>
  <c r="I586" i="4"/>
  <c r="G586" i="4"/>
  <c r="E586" i="4"/>
  <c r="I585" i="4"/>
  <c r="G585" i="4"/>
  <c r="E585" i="4"/>
  <c r="I580" i="4"/>
  <c r="J580" i="4" s="1"/>
  <c r="G580" i="4"/>
  <c r="H580" i="4" s="1"/>
  <c r="E580" i="4"/>
  <c r="I579" i="4"/>
  <c r="G579" i="4"/>
  <c r="E579" i="4"/>
  <c r="I573" i="4"/>
  <c r="G573" i="4"/>
  <c r="E573" i="4"/>
  <c r="I572" i="4"/>
  <c r="G572" i="4"/>
  <c r="E572" i="4"/>
  <c r="K572" i="4" s="1"/>
  <c r="I566" i="4"/>
  <c r="G566" i="4"/>
  <c r="E566" i="4"/>
  <c r="I565" i="4"/>
  <c r="G565" i="4"/>
  <c r="E565" i="4"/>
  <c r="I559" i="4"/>
  <c r="G559" i="4"/>
  <c r="H559" i="4" s="1"/>
  <c r="E559" i="4"/>
  <c r="F559" i="4" s="1"/>
  <c r="I558" i="4"/>
  <c r="G558" i="4"/>
  <c r="E558" i="4"/>
  <c r="I552" i="4"/>
  <c r="G552" i="4"/>
  <c r="E552" i="4"/>
  <c r="I551" i="4"/>
  <c r="G551" i="4"/>
  <c r="E551" i="4"/>
  <c r="I545" i="4"/>
  <c r="G545" i="4"/>
  <c r="E545" i="4"/>
  <c r="I544" i="4"/>
  <c r="G544" i="4"/>
  <c r="E544" i="4"/>
  <c r="I539" i="4"/>
  <c r="G539" i="4"/>
  <c r="E539" i="4"/>
  <c r="I538" i="4"/>
  <c r="J538" i="4" s="1"/>
  <c r="G538" i="4"/>
  <c r="E538" i="4"/>
  <c r="I533" i="4"/>
  <c r="G533" i="4"/>
  <c r="E533" i="4"/>
  <c r="I532" i="4"/>
  <c r="G532" i="4"/>
  <c r="E532" i="4"/>
  <c r="I527" i="4"/>
  <c r="G527" i="4"/>
  <c r="I522" i="4"/>
  <c r="G522" i="4"/>
  <c r="H522" i="4" s="1"/>
  <c r="I517" i="4"/>
  <c r="G517" i="4"/>
  <c r="I512" i="4"/>
  <c r="G512" i="4"/>
  <c r="I507" i="4"/>
  <c r="G507" i="4"/>
  <c r="I502" i="4"/>
  <c r="G502" i="4"/>
  <c r="E502" i="4"/>
  <c r="I497" i="4"/>
  <c r="G497" i="4"/>
  <c r="I492" i="4"/>
  <c r="J492" i="4" s="1"/>
  <c r="G492" i="4"/>
  <c r="I487" i="4"/>
  <c r="G487" i="4"/>
  <c r="I482" i="4"/>
  <c r="G482" i="4"/>
  <c r="E482" i="4"/>
  <c r="I481" i="4"/>
  <c r="G481" i="4"/>
  <c r="E481" i="4"/>
  <c r="I476" i="4"/>
  <c r="G476" i="4"/>
  <c r="E476" i="4"/>
  <c r="I475" i="4"/>
  <c r="G475" i="4"/>
  <c r="E475" i="4"/>
  <c r="I470" i="4"/>
  <c r="G470" i="4"/>
  <c r="E470" i="4"/>
  <c r="I469" i="4"/>
  <c r="G469" i="4"/>
  <c r="E469" i="4"/>
  <c r="I464" i="4"/>
  <c r="G464" i="4"/>
  <c r="E464" i="4"/>
  <c r="I463" i="4"/>
  <c r="G463" i="4"/>
  <c r="E463" i="4"/>
  <c r="I456" i="4"/>
  <c r="G456" i="4"/>
  <c r="E456" i="4"/>
  <c r="K456" i="4" s="1"/>
  <c r="I451" i="4"/>
  <c r="G451" i="4"/>
  <c r="I450" i="4"/>
  <c r="J450" i="4" s="1"/>
  <c r="G450" i="4"/>
  <c r="H450" i="4" s="1"/>
  <c r="I444" i="4"/>
  <c r="G444" i="4"/>
  <c r="I437" i="4"/>
  <c r="G437" i="4"/>
  <c r="E437" i="4"/>
  <c r="I436" i="4"/>
  <c r="G436" i="4"/>
  <c r="E436" i="4"/>
  <c r="I435" i="4"/>
  <c r="G435" i="4"/>
  <c r="E435" i="4"/>
  <c r="I434" i="4"/>
  <c r="G434" i="4"/>
  <c r="E434" i="4"/>
  <c r="I430" i="4"/>
  <c r="G430" i="4"/>
  <c r="I429" i="4"/>
  <c r="G429" i="4"/>
  <c r="I428" i="4"/>
  <c r="G428" i="4"/>
  <c r="H428" i="4" s="1"/>
  <c r="E428" i="4"/>
  <c r="I424" i="4"/>
  <c r="G424" i="4"/>
  <c r="I423" i="4"/>
  <c r="G423" i="4"/>
  <c r="I422" i="4"/>
  <c r="G422" i="4"/>
  <c r="I418" i="4"/>
  <c r="G418" i="4"/>
  <c r="I417" i="4"/>
  <c r="G417" i="4"/>
  <c r="I416" i="4"/>
  <c r="G416" i="4"/>
  <c r="H416" i="4" s="1"/>
  <c r="H419" i="4" s="1"/>
  <c r="F61" i="5" s="1"/>
  <c r="I412" i="4"/>
  <c r="G412" i="4"/>
  <c r="I411" i="4"/>
  <c r="G411" i="4"/>
  <c r="E411" i="4"/>
  <c r="I410" i="4"/>
  <c r="G410" i="4"/>
  <c r="I406" i="4"/>
  <c r="G406" i="4"/>
  <c r="I405" i="4"/>
  <c r="G405" i="4"/>
  <c r="H405" i="4" s="1"/>
  <c r="I404" i="4"/>
  <c r="J404" i="4" s="1"/>
  <c r="G404" i="4"/>
  <c r="E404" i="4"/>
  <c r="F404" i="4" s="1"/>
  <c r="I400" i="4"/>
  <c r="G400" i="4"/>
  <c r="I399" i="4"/>
  <c r="G399" i="4"/>
  <c r="I398" i="4"/>
  <c r="G398" i="4"/>
  <c r="I394" i="4"/>
  <c r="G394" i="4"/>
  <c r="I393" i="4"/>
  <c r="G393" i="4"/>
  <c r="H393" i="4" s="1"/>
  <c r="I392" i="4"/>
  <c r="G392" i="4"/>
  <c r="I387" i="4"/>
  <c r="G387" i="4"/>
  <c r="E387" i="4"/>
  <c r="I386" i="4"/>
  <c r="G386" i="4"/>
  <c r="E386" i="4"/>
  <c r="I385" i="4"/>
  <c r="G385" i="4"/>
  <c r="I380" i="4"/>
  <c r="G380" i="4"/>
  <c r="K380" i="4" s="1"/>
  <c r="E380" i="4"/>
  <c r="I379" i="4"/>
  <c r="G379" i="4"/>
  <c r="E379" i="4"/>
  <c r="I378" i="4"/>
  <c r="G378" i="4"/>
  <c r="I373" i="4"/>
  <c r="G373" i="4"/>
  <c r="E373" i="4"/>
  <c r="I372" i="4"/>
  <c r="G372" i="4"/>
  <c r="H372" i="4" s="1"/>
  <c r="I367" i="4"/>
  <c r="G367" i="4"/>
  <c r="E367" i="4"/>
  <c r="I366" i="4"/>
  <c r="G366" i="4"/>
  <c r="I361" i="4"/>
  <c r="G361" i="4"/>
  <c r="E361" i="4"/>
  <c r="I360" i="4"/>
  <c r="G360" i="4"/>
  <c r="I355" i="4"/>
  <c r="G355" i="4"/>
  <c r="H355" i="4" s="1"/>
  <c r="E355" i="4"/>
  <c r="I354" i="4"/>
  <c r="G354" i="4"/>
  <c r="E354" i="4"/>
  <c r="I353" i="4"/>
  <c r="G353" i="4"/>
  <c r="I352" i="4"/>
  <c r="G352" i="4"/>
  <c r="I351" i="4"/>
  <c r="G351" i="4"/>
  <c r="I350" i="4"/>
  <c r="G350" i="4"/>
  <c r="E350" i="4"/>
  <c r="F350" i="4" s="1"/>
  <c r="I349" i="4"/>
  <c r="G349" i="4"/>
  <c r="I348" i="4"/>
  <c r="G348" i="4"/>
  <c r="I347" i="4"/>
  <c r="G347" i="4"/>
  <c r="I342" i="4"/>
  <c r="G342" i="4"/>
  <c r="E342" i="4"/>
  <c r="I341" i="4"/>
  <c r="G341" i="4"/>
  <c r="I336" i="4"/>
  <c r="G336" i="4"/>
  <c r="E336" i="4"/>
  <c r="I335" i="4"/>
  <c r="G335" i="4"/>
  <c r="E335" i="4"/>
  <c r="I334" i="4"/>
  <c r="G334" i="4"/>
  <c r="E334" i="4"/>
  <c r="K334" i="4" s="1"/>
  <c r="I329" i="4"/>
  <c r="G329" i="4"/>
  <c r="E329" i="4"/>
  <c r="I328" i="4"/>
  <c r="K328" i="4" s="1"/>
  <c r="G328" i="4"/>
  <c r="E328" i="4"/>
  <c r="I327" i="4"/>
  <c r="G327" i="4"/>
  <c r="I322" i="4"/>
  <c r="G322" i="4"/>
  <c r="E322" i="4"/>
  <c r="I321" i="4"/>
  <c r="G321" i="4"/>
  <c r="E321" i="4"/>
  <c r="I320" i="4"/>
  <c r="J320" i="4" s="1"/>
  <c r="G320" i="4"/>
  <c r="H320" i="4" s="1"/>
  <c r="I315" i="4"/>
  <c r="G315" i="4"/>
  <c r="E315" i="4"/>
  <c r="I314" i="4"/>
  <c r="G314" i="4"/>
  <c r="E314" i="4"/>
  <c r="I313" i="4"/>
  <c r="G313" i="4"/>
  <c r="I308" i="4"/>
  <c r="G308" i="4"/>
  <c r="E308" i="4"/>
  <c r="I307" i="4"/>
  <c r="J307" i="4" s="1"/>
  <c r="G307" i="4"/>
  <c r="E307" i="4"/>
  <c r="I302" i="4"/>
  <c r="G302" i="4"/>
  <c r="E302" i="4"/>
  <c r="I301" i="4"/>
  <c r="G301" i="4"/>
  <c r="E301" i="4"/>
  <c r="I299" i="4"/>
  <c r="J299" i="4" s="1"/>
  <c r="G299" i="4"/>
  <c r="I294" i="4"/>
  <c r="G294" i="4"/>
  <c r="E294" i="4"/>
  <c r="I293" i="4"/>
  <c r="G293" i="4"/>
  <c r="H293" i="4" s="1"/>
  <c r="E293" i="4"/>
  <c r="I291" i="4"/>
  <c r="G291" i="4"/>
  <c r="I286" i="4"/>
  <c r="J286" i="4" s="1"/>
  <c r="G286" i="4"/>
  <c r="K286" i="4" s="1"/>
  <c r="E286" i="4"/>
  <c r="I285" i="4"/>
  <c r="G285" i="4"/>
  <c r="I280" i="4"/>
  <c r="G280" i="4"/>
  <c r="E280" i="4"/>
  <c r="I279" i="4"/>
  <c r="G279" i="4"/>
  <c r="I274" i="4"/>
  <c r="G274" i="4"/>
  <c r="E274" i="4"/>
  <c r="I273" i="4"/>
  <c r="J273" i="4" s="1"/>
  <c r="G273" i="4"/>
  <c r="I268" i="4"/>
  <c r="G268" i="4"/>
  <c r="E268" i="4"/>
  <c r="I267" i="4"/>
  <c r="G267" i="4"/>
  <c r="I262" i="4"/>
  <c r="G262" i="4"/>
  <c r="E262" i="4"/>
  <c r="I261" i="4"/>
  <c r="G261" i="4"/>
  <c r="I256" i="4"/>
  <c r="G256" i="4"/>
  <c r="E256" i="4"/>
  <c r="I255" i="4"/>
  <c r="G255" i="4"/>
  <c r="E255" i="4"/>
  <c r="I254" i="4"/>
  <c r="G254" i="4"/>
  <c r="E254" i="4"/>
  <c r="F254" i="4" s="1"/>
  <c r="I253" i="4"/>
  <c r="G253" i="4"/>
  <c r="I251" i="4"/>
  <c r="J251" i="4" s="1"/>
  <c r="G251" i="4"/>
  <c r="I246" i="4"/>
  <c r="G246" i="4"/>
  <c r="E246" i="4"/>
  <c r="F246" i="4" s="1"/>
  <c r="I245" i="4"/>
  <c r="G245" i="4"/>
  <c r="E245" i="4"/>
  <c r="I244" i="4"/>
  <c r="G244" i="4"/>
  <c r="I243" i="4"/>
  <c r="G243" i="4"/>
  <c r="I242" i="4"/>
  <c r="J242" i="4" s="1"/>
  <c r="G242" i="4"/>
  <c r="H242" i="4" s="1"/>
  <c r="I241" i="4"/>
  <c r="G241" i="4"/>
  <c r="E241" i="4"/>
  <c r="I239" i="4"/>
  <c r="G239" i="4"/>
  <c r="I234" i="4"/>
  <c r="G234" i="4"/>
  <c r="E234" i="4"/>
  <c r="I233" i="4"/>
  <c r="G233" i="4"/>
  <c r="E233" i="4"/>
  <c r="I232" i="4"/>
  <c r="J232" i="4" s="1"/>
  <c r="G232" i="4"/>
  <c r="I231" i="4"/>
  <c r="G231" i="4"/>
  <c r="I230" i="4"/>
  <c r="G230" i="4"/>
  <c r="I229" i="4"/>
  <c r="G229" i="4"/>
  <c r="I227" i="4"/>
  <c r="G227" i="4"/>
  <c r="E227" i="4"/>
  <c r="F227" i="4" s="1"/>
  <c r="E228" i="4" s="1"/>
  <c r="F228" i="4" s="1"/>
  <c r="L228" i="4" s="1"/>
  <c r="I222" i="4"/>
  <c r="J222" i="4" s="1"/>
  <c r="G222" i="4"/>
  <c r="E222" i="4"/>
  <c r="I221" i="4"/>
  <c r="G221" i="4"/>
  <c r="E221" i="4"/>
  <c r="I220" i="4"/>
  <c r="G220" i="4"/>
  <c r="I219" i="4"/>
  <c r="G219" i="4"/>
  <c r="E219" i="4"/>
  <c r="F219" i="4" s="1"/>
  <c r="I218" i="4"/>
  <c r="G218" i="4"/>
  <c r="I217" i="4"/>
  <c r="J217" i="4" s="1"/>
  <c r="G217" i="4"/>
  <c r="I215" i="4"/>
  <c r="G215" i="4"/>
  <c r="I210" i="4"/>
  <c r="G210" i="4"/>
  <c r="E210" i="4"/>
  <c r="I209" i="4"/>
  <c r="G209" i="4"/>
  <c r="E209" i="4"/>
  <c r="I208" i="4"/>
  <c r="G208" i="4"/>
  <c r="H208" i="4" s="1"/>
  <c r="I207" i="4"/>
  <c r="J207" i="4" s="1"/>
  <c r="G207" i="4"/>
  <c r="I206" i="4"/>
  <c r="G206" i="4"/>
  <c r="E206" i="4"/>
  <c r="I205" i="4"/>
  <c r="G205" i="4"/>
  <c r="I203" i="4"/>
  <c r="G203" i="4"/>
  <c r="I198" i="4"/>
  <c r="G198" i="4"/>
  <c r="E198" i="4"/>
  <c r="I197" i="4"/>
  <c r="J197" i="4" s="1"/>
  <c r="J200" i="4" s="1"/>
  <c r="G32" i="5" s="1"/>
  <c r="G197" i="4"/>
  <c r="I192" i="4"/>
  <c r="G192" i="4"/>
  <c r="E192" i="4"/>
  <c r="I191" i="4"/>
  <c r="G191" i="4"/>
  <c r="I186" i="4"/>
  <c r="G186" i="4"/>
  <c r="E186" i="4"/>
  <c r="I185" i="4"/>
  <c r="G185" i="4"/>
  <c r="H185" i="4" s="1"/>
  <c r="E185" i="4"/>
  <c r="I184" i="4"/>
  <c r="G184" i="4"/>
  <c r="I179" i="4"/>
  <c r="G179" i="4"/>
  <c r="I178" i="4"/>
  <c r="G178" i="4"/>
  <c r="E178" i="4"/>
  <c r="K178" i="4" s="1"/>
  <c r="I177" i="4"/>
  <c r="G177" i="4"/>
  <c r="H177" i="4" s="1"/>
  <c r="I176" i="4"/>
  <c r="G176" i="4"/>
  <c r="I171" i="4"/>
  <c r="G171" i="4"/>
  <c r="E171" i="4"/>
  <c r="F171" i="4" s="1"/>
  <c r="I170" i="4"/>
  <c r="G170" i="4"/>
  <c r="I169" i="4"/>
  <c r="G169" i="4"/>
  <c r="I168" i="4"/>
  <c r="J168" i="4" s="1"/>
  <c r="G168" i="4"/>
  <c r="I163" i="4"/>
  <c r="G163" i="4"/>
  <c r="E163" i="4"/>
  <c r="I162" i="4"/>
  <c r="G162" i="4"/>
  <c r="E162" i="4"/>
  <c r="I160" i="4"/>
  <c r="G160" i="4"/>
  <c r="I155" i="4"/>
  <c r="G155" i="4"/>
  <c r="E155" i="4"/>
  <c r="I154" i="4"/>
  <c r="G154" i="4"/>
  <c r="E154" i="4"/>
  <c r="I152" i="4"/>
  <c r="G152" i="4"/>
  <c r="I147" i="4"/>
  <c r="G147" i="4"/>
  <c r="E147" i="4"/>
  <c r="I146" i="4"/>
  <c r="G146" i="4"/>
  <c r="E146" i="4"/>
  <c r="I144" i="4"/>
  <c r="J144" i="4" s="1"/>
  <c r="G144" i="4"/>
  <c r="E144" i="4"/>
  <c r="I139" i="4"/>
  <c r="G139" i="4"/>
  <c r="E139" i="4"/>
  <c r="I138" i="4"/>
  <c r="G138" i="4"/>
  <c r="E138" i="4"/>
  <c r="I136" i="4"/>
  <c r="G136" i="4"/>
  <c r="I131" i="4"/>
  <c r="G131" i="4"/>
  <c r="H131" i="4" s="1"/>
  <c r="E132" i="4" s="1"/>
  <c r="F132" i="4" s="1"/>
  <c r="L132" i="4" s="1"/>
  <c r="E131" i="4"/>
  <c r="I130" i="4"/>
  <c r="G130" i="4"/>
  <c r="I129" i="4"/>
  <c r="G129" i="4"/>
  <c r="I124" i="4"/>
  <c r="G124" i="4"/>
  <c r="E124" i="4"/>
  <c r="I123" i="4"/>
  <c r="G123" i="4"/>
  <c r="E123" i="4"/>
  <c r="I121" i="4"/>
  <c r="J121" i="4" s="1"/>
  <c r="G121" i="4"/>
  <c r="I116" i="4"/>
  <c r="G116" i="4"/>
  <c r="E116" i="4"/>
  <c r="I115" i="4"/>
  <c r="G115" i="4"/>
  <c r="E115" i="4"/>
  <c r="I113" i="4"/>
  <c r="G113" i="4"/>
  <c r="E113" i="4"/>
  <c r="F113" i="4" s="1"/>
  <c r="E114" i="4" s="1"/>
  <c r="F114" i="4" s="1"/>
  <c r="L114" i="4" s="1"/>
  <c r="I108" i="4"/>
  <c r="G108" i="4"/>
  <c r="H108" i="4" s="1"/>
  <c r="E108" i="4"/>
  <c r="I107" i="4"/>
  <c r="G107" i="4"/>
  <c r="E107" i="4"/>
  <c r="I105" i="4"/>
  <c r="G105" i="4"/>
  <c r="I100" i="4"/>
  <c r="G100" i="4"/>
  <c r="E100" i="4"/>
  <c r="I99" i="4"/>
  <c r="G99" i="4"/>
  <c r="E99" i="4"/>
  <c r="K99" i="4" s="1"/>
  <c r="I97" i="4"/>
  <c r="J97" i="4" s="1"/>
  <c r="G97" i="4"/>
  <c r="I92" i="4"/>
  <c r="G92" i="4"/>
  <c r="E92" i="4"/>
  <c r="I91" i="4"/>
  <c r="G91" i="4"/>
  <c r="I90" i="4"/>
  <c r="G90" i="4"/>
  <c r="I85" i="4"/>
  <c r="G85" i="4"/>
  <c r="E85" i="4"/>
  <c r="F85" i="4" s="1"/>
  <c r="I84" i="4"/>
  <c r="J84" i="4" s="1"/>
  <c r="G84" i="4"/>
  <c r="I83" i="4"/>
  <c r="G83" i="4"/>
  <c r="I78" i="4"/>
  <c r="G78" i="4"/>
  <c r="E78" i="4"/>
  <c r="I77" i="4"/>
  <c r="G77" i="4"/>
  <c r="E77" i="4"/>
  <c r="I75" i="4"/>
  <c r="G75" i="4"/>
  <c r="H75" i="4" s="1"/>
  <c r="I70" i="4"/>
  <c r="J70" i="4" s="1"/>
  <c r="J72" i="4" s="1"/>
  <c r="G70" i="4"/>
  <c r="E70" i="4"/>
  <c r="I65" i="4"/>
  <c r="G65" i="4"/>
  <c r="E65" i="4"/>
  <c r="I60" i="4"/>
  <c r="G60" i="4"/>
  <c r="E60" i="4"/>
  <c r="I58" i="4"/>
  <c r="G58" i="4"/>
  <c r="I53" i="4"/>
  <c r="J53" i="4" s="1"/>
  <c r="J55" i="4" s="1"/>
  <c r="G12" i="5" s="1"/>
  <c r="I169" i="6" s="1"/>
  <c r="G53" i="4"/>
  <c r="E53" i="4"/>
  <c r="I51" i="4"/>
  <c r="G51" i="4"/>
  <c r="I46" i="4"/>
  <c r="G46" i="4"/>
  <c r="E46" i="4"/>
  <c r="I43" i="4"/>
  <c r="G43" i="4"/>
  <c r="I38" i="4"/>
  <c r="G38" i="4"/>
  <c r="E38" i="4"/>
  <c r="K38" i="4" s="1"/>
  <c r="I33" i="4"/>
  <c r="G33" i="4"/>
  <c r="E33" i="4"/>
  <c r="I32" i="4"/>
  <c r="G32" i="4"/>
  <c r="E32" i="4"/>
  <c r="I27" i="4"/>
  <c r="G27" i="4"/>
  <c r="E27" i="4"/>
  <c r="I26" i="4"/>
  <c r="G26" i="4"/>
  <c r="E26" i="4"/>
  <c r="K26" i="4" s="1"/>
  <c r="I21" i="4"/>
  <c r="K21" i="4" s="1"/>
  <c r="G21" i="4"/>
  <c r="E21" i="4"/>
  <c r="I20" i="4"/>
  <c r="G20" i="4"/>
  <c r="E20" i="4"/>
  <c r="I15" i="4"/>
  <c r="G15" i="4"/>
  <c r="E15" i="4"/>
  <c r="I14" i="4"/>
  <c r="G14" i="4"/>
  <c r="E14" i="4"/>
  <c r="I9" i="4"/>
  <c r="K9" i="4" s="1"/>
  <c r="G9" i="4"/>
  <c r="E9" i="4"/>
  <c r="G5" i="4"/>
  <c r="E5" i="4"/>
  <c r="E224" i="6"/>
  <c r="F224" i="6" s="1"/>
  <c r="E222" i="6"/>
  <c r="K222" i="6" s="1"/>
  <c r="E221" i="6"/>
  <c r="F221" i="6" s="1"/>
  <c r="E220" i="6"/>
  <c r="E219" i="6"/>
  <c r="E218" i="6"/>
  <c r="E217" i="6"/>
  <c r="K217" i="6" s="1"/>
  <c r="E216" i="6"/>
  <c r="E215" i="6"/>
  <c r="E214" i="6"/>
  <c r="F214" i="6" s="1"/>
  <c r="E213" i="6"/>
  <c r="K213" i="6" s="1"/>
  <c r="E212" i="6"/>
  <c r="F212" i="6" s="1"/>
  <c r="E589" i="6"/>
  <c r="F589" i="6" s="1"/>
  <c r="E241" i="6"/>
  <c r="F241" i="6" s="1"/>
  <c r="E582" i="6"/>
  <c r="E176" i="4"/>
  <c r="F176" i="4" s="1"/>
  <c r="E168" i="4"/>
  <c r="F168" i="4" s="1"/>
  <c r="E152" i="6"/>
  <c r="F152" i="6" s="1"/>
  <c r="E150" i="6"/>
  <c r="K150" i="6" s="1"/>
  <c r="E134" i="6"/>
  <c r="E480" i="6"/>
  <c r="E132" i="6"/>
  <c r="F132" i="6" s="1"/>
  <c r="E479" i="6"/>
  <c r="E129" i="6"/>
  <c r="F129" i="6" s="1"/>
  <c r="E128" i="6"/>
  <c r="F128" i="6" s="1"/>
  <c r="E125" i="6"/>
  <c r="E124" i="6"/>
  <c r="E123" i="6"/>
  <c r="E122" i="6"/>
  <c r="E121" i="6"/>
  <c r="K121" i="6" s="1"/>
  <c r="E477" i="6"/>
  <c r="F477" i="6" s="1"/>
  <c r="E476" i="6"/>
  <c r="E118" i="6"/>
  <c r="E117" i="6"/>
  <c r="F117" i="6" s="1"/>
  <c r="E385" i="4"/>
  <c r="E88" i="6"/>
  <c r="E86" i="6"/>
  <c r="E85" i="6"/>
  <c r="E83" i="6"/>
  <c r="F83" i="6" s="1"/>
  <c r="E82" i="6"/>
  <c r="E81" i="6"/>
  <c r="F81" i="6" s="1"/>
  <c r="E80" i="6"/>
  <c r="F80" i="6" s="1"/>
  <c r="E78" i="6"/>
  <c r="F78" i="6" s="1"/>
  <c r="E76" i="6"/>
  <c r="E75" i="6"/>
  <c r="E74" i="6"/>
  <c r="E73" i="6"/>
  <c r="E72" i="6"/>
  <c r="E505" i="6"/>
  <c r="E70" i="6"/>
  <c r="E69" i="6"/>
  <c r="F69" i="6" s="1"/>
  <c r="E68" i="6"/>
  <c r="F68" i="6" s="1"/>
  <c r="E65" i="6"/>
  <c r="E64" i="6"/>
  <c r="E63" i="6"/>
  <c r="E62" i="6"/>
  <c r="E503" i="6"/>
  <c r="E61" i="6"/>
  <c r="E60" i="6"/>
  <c r="F60" i="6" s="1"/>
  <c r="E502" i="6"/>
  <c r="E56" i="6"/>
  <c r="E58" i="6"/>
  <c r="E57" i="6"/>
  <c r="K57" i="6" s="1"/>
  <c r="E299" i="4"/>
  <c r="F299" i="4" s="1"/>
  <c r="E291" i="4"/>
  <c r="E152" i="4"/>
  <c r="E160" i="4"/>
  <c r="E136" i="4"/>
  <c r="E121" i="4"/>
  <c r="E105" i="4"/>
  <c r="F105" i="4" s="1"/>
  <c r="E97" i="4"/>
  <c r="E75" i="4"/>
  <c r="F75" i="4" s="1"/>
  <c r="E76" i="4" s="1"/>
  <c r="F76" i="4" s="1"/>
  <c r="L76" i="4" s="1"/>
  <c r="E191" i="4"/>
  <c r="F191" i="4" s="1"/>
  <c r="E184" i="4"/>
  <c r="F184" i="4" s="1"/>
  <c r="E285" i="4"/>
  <c r="E279" i="4"/>
  <c r="E267" i="4"/>
  <c r="E261" i="4"/>
  <c r="E273" i="4"/>
  <c r="E239" i="4"/>
  <c r="E215" i="4"/>
  <c r="F215" i="4" s="1"/>
  <c r="E216" i="4" s="1"/>
  <c r="F216" i="4" s="1"/>
  <c r="L216" i="4" s="1"/>
  <c r="E203" i="4"/>
  <c r="K203" i="4" s="1"/>
  <c r="E217" i="4"/>
  <c r="E197" i="4"/>
  <c r="E43" i="4"/>
  <c r="E253" i="4"/>
  <c r="E251" i="4"/>
  <c r="E230" i="4"/>
  <c r="E179" i="4"/>
  <c r="F179" i="4" s="1"/>
  <c r="E313" i="4"/>
  <c r="K313" i="4" s="1"/>
  <c r="E320" i="4"/>
  <c r="E422" i="4"/>
  <c r="E416" i="4"/>
  <c r="E410" i="4"/>
  <c r="E398" i="4"/>
  <c r="E392" i="4"/>
  <c r="E406" i="4"/>
  <c r="E444" i="4"/>
  <c r="F444" i="4" s="1"/>
  <c r="E604" i="4"/>
  <c r="F604" i="4" s="1"/>
  <c r="E527" i="4"/>
  <c r="F527" i="4" s="1"/>
  <c r="E522" i="4"/>
  <c r="E517" i="4"/>
  <c r="E512" i="4"/>
  <c r="E507" i="4"/>
  <c r="E497" i="4"/>
  <c r="F497" i="4" s="1"/>
  <c r="E492" i="4"/>
  <c r="E487" i="4"/>
  <c r="F487" i="4" s="1"/>
  <c r="E177" i="4"/>
  <c r="F177" i="4" s="1"/>
  <c r="E169" i="4"/>
  <c r="E450" i="4"/>
  <c r="F450" i="4" s="1"/>
  <c r="E451" i="4"/>
  <c r="F451" i="4" s="1"/>
  <c r="E170" i="4"/>
  <c r="E405" i="4"/>
  <c r="F405" i="4" s="1"/>
  <c r="E423" i="4"/>
  <c r="E348" i="4"/>
  <c r="E378" i="4"/>
  <c r="E372" i="4"/>
  <c r="F372" i="4" s="1"/>
  <c r="E341" i="4"/>
  <c r="F341" i="4" s="1"/>
  <c r="E366" i="4"/>
  <c r="E360" i="4"/>
  <c r="F360" i="4" s="1"/>
  <c r="E327" i="4"/>
  <c r="F327" i="4" s="1"/>
  <c r="E353" i="4"/>
  <c r="E352" i="4"/>
  <c r="K352" i="4" s="1"/>
  <c r="E351" i="4"/>
  <c r="E349" i="4"/>
  <c r="E347" i="4"/>
  <c r="K347" i="4" s="1"/>
  <c r="E58" i="4"/>
  <c r="E51" i="4"/>
  <c r="F51" i="4" s="1"/>
  <c r="E52" i="4" s="1"/>
  <c r="F52" i="4" s="1"/>
  <c r="L52" i="4" s="1"/>
  <c r="E603" i="4"/>
  <c r="K603" i="4" s="1"/>
  <c r="E612" i="4"/>
  <c r="F612" i="4" s="1"/>
  <c r="E611" i="4"/>
  <c r="F611" i="4" s="1"/>
  <c r="I5" i="4"/>
  <c r="H786" i="4"/>
  <c r="J786" i="4"/>
  <c r="F785" i="4"/>
  <c r="H785" i="4"/>
  <c r="E786" i="4" s="1"/>
  <c r="F786" i="4" s="1"/>
  <c r="L786" i="4" s="1"/>
  <c r="J785" i="4"/>
  <c r="K785" i="4"/>
  <c r="F784" i="4"/>
  <c r="H784" i="4"/>
  <c r="J784" i="4"/>
  <c r="K784" i="4"/>
  <c r="H783" i="4"/>
  <c r="J783" i="4"/>
  <c r="J782" i="4"/>
  <c r="F778" i="4"/>
  <c r="F779" i="4" s="1"/>
  <c r="H774" i="4"/>
  <c r="J774" i="4"/>
  <c r="F773" i="4"/>
  <c r="H773" i="4"/>
  <c r="J773" i="4"/>
  <c r="K773" i="4"/>
  <c r="F772" i="4"/>
  <c r="H772" i="4"/>
  <c r="H775" i="4" s="1"/>
  <c r="F121" i="5" s="1"/>
  <c r="J772" i="4"/>
  <c r="J775" i="4" s="1"/>
  <c r="G121" i="5" s="1"/>
  <c r="K772" i="4"/>
  <c r="H768" i="4"/>
  <c r="J768" i="4"/>
  <c r="J767" i="4"/>
  <c r="K767" i="4"/>
  <c r="F766" i="4"/>
  <c r="H766" i="4"/>
  <c r="H769" i="4" s="1"/>
  <c r="F120" i="5" s="1"/>
  <c r="G282" i="6" s="1"/>
  <c r="H762" i="4"/>
  <c r="J762" i="4"/>
  <c r="F761" i="4"/>
  <c r="H761" i="4"/>
  <c r="J761" i="4"/>
  <c r="K761" i="4"/>
  <c r="F760" i="4"/>
  <c r="H760" i="4"/>
  <c r="J760" i="4"/>
  <c r="J763" i="4" s="1"/>
  <c r="G119" i="5" s="1"/>
  <c r="I281" i="6" s="1"/>
  <c r="K760" i="4"/>
  <c r="H756" i="4"/>
  <c r="J756" i="4"/>
  <c r="J755" i="4"/>
  <c r="J757" i="4" s="1"/>
  <c r="G118" i="5" s="1"/>
  <c r="K755" i="4"/>
  <c r="H751" i="4"/>
  <c r="J751" i="4"/>
  <c r="F750" i="4"/>
  <c r="F749" i="4"/>
  <c r="H749" i="4"/>
  <c r="J749" i="4"/>
  <c r="K749" i="4"/>
  <c r="J746" i="4"/>
  <c r="G116" i="5" s="1"/>
  <c r="H745" i="4"/>
  <c r="J745" i="4"/>
  <c r="F744" i="4"/>
  <c r="H744" i="4"/>
  <c r="J744" i="4"/>
  <c r="K744" i="4"/>
  <c r="J743" i="4"/>
  <c r="F739" i="4"/>
  <c r="F740" i="4" s="1"/>
  <c r="F738" i="4"/>
  <c r="H738" i="4"/>
  <c r="J738" i="4"/>
  <c r="K738" i="4"/>
  <c r="F734" i="4"/>
  <c r="H734" i="4"/>
  <c r="J734" i="4"/>
  <c r="K734" i="4"/>
  <c r="F733" i="4"/>
  <c r="F735" i="4" s="1"/>
  <c r="E114" i="5" s="1"/>
  <c r="E315" i="6" s="1"/>
  <c r="H733" i="4"/>
  <c r="J733" i="4"/>
  <c r="F729" i="4"/>
  <c r="F728" i="4"/>
  <c r="F730" i="4" s="1"/>
  <c r="H728" i="4"/>
  <c r="J728" i="4"/>
  <c r="J730" i="4" s="1"/>
  <c r="G113" i="5" s="1"/>
  <c r="I314" i="6" s="1"/>
  <c r="J314" i="6" s="1"/>
  <c r="K728" i="4"/>
  <c r="F724" i="4"/>
  <c r="H724" i="4"/>
  <c r="J724" i="4"/>
  <c r="K724" i="4"/>
  <c r="F723" i="4"/>
  <c r="F725" i="4" s="1"/>
  <c r="E112" i="5" s="1"/>
  <c r="E313" i="6" s="1"/>
  <c r="H723" i="4"/>
  <c r="H725" i="4" s="1"/>
  <c r="F112" i="5" s="1"/>
  <c r="G313" i="6" s="1"/>
  <c r="J723" i="4"/>
  <c r="J725" i="4" s="1"/>
  <c r="G112" i="5" s="1"/>
  <c r="I313" i="6" s="1"/>
  <c r="F720" i="4"/>
  <c r="E111" i="5" s="1"/>
  <c r="E312" i="6" s="1"/>
  <c r="F719" i="4"/>
  <c r="F718" i="4"/>
  <c r="H718" i="4"/>
  <c r="J718" i="4"/>
  <c r="K718" i="4"/>
  <c r="F715" i="4"/>
  <c r="E110" i="5" s="1"/>
  <c r="H715" i="4"/>
  <c r="F110" i="5" s="1"/>
  <c r="J715" i="4"/>
  <c r="G110" i="5" s="1"/>
  <c r="I629" i="6" s="1"/>
  <c r="J629" i="6" s="1"/>
  <c r="F714" i="4"/>
  <c r="H714" i="4"/>
  <c r="J714" i="4"/>
  <c r="K714" i="4"/>
  <c r="J713" i="4"/>
  <c r="K713" i="4"/>
  <c r="F710" i="4"/>
  <c r="E109" i="5" s="1"/>
  <c r="E310" i="6" s="1"/>
  <c r="J710" i="4"/>
  <c r="G109" i="5" s="1"/>
  <c r="I628" i="6" s="1"/>
  <c r="F709" i="4"/>
  <c r="F708" i="4"/>
  <c r="H708" i="4"/>
  <c r="J708" i="4"/>
  <c r="K708" i="4"/>
  <c r="J705" i="4"/>
  <c r="G108" i="5" s="1"/>
  <c r="I375" i="6" s="1"/>
  <c r="H704" i="4"/>
  <c r="J704" i="4"/>
  <c r="F703" i="4"/>
  <c r="H703" i="4"/>
  <c r="J703" i="4"/>
  <c r="K703" i="4"/>
  <c r="F702" i="4"/>
  <c r="H702" i="4"/>
  <c r="J702" i="4"/>
  <c r="H698" i="4"/>
  <c r="J698" i="4"/>
  <c r="F697" i="4"/>
  <c r="F696" i="4"/>
  <c r="H696" i="4"/>
  <c r="J696" i="4"/>
  <c r="K696" i="4"/>
  <c r="J693" i="4"/>
  <c r="G106" i="5" s="1"/>
  <c r="H692" i="4"/>
  <c r="J692" i="4"/>
  <c r="F691" i="4"/>
  <c r="H691" i="4"/>
  <c r="J691" i="4"/>
  <c r="K691" i="4"/>
  <c r="F690" i="4"/>
  <c r="H690" i="4"/>
  <c r="J690" i="4"/>
  <c r="H686" i="4"/>
  <c r="J686" i="4"/>
  <c r="F685" i="4"/>
  <c r="H685" i="4"/>
  <c r="H684" i="4"/>
  <c r="J684" i="4"/>
  <c r="H680" i="4"/>
  <c r="J680" i="4"/>
  <c r="F679" i="4"/>
  <c r="H679" i="4"/>
  <c r="J679" i="4"/>
  <c r="K679" i="4"/>
  <c r="F678" i="4"/>
  <c r="H678" i="4"/>
  <c r="E680" i="4" s="1"/>
  <c r="J678" i="4"/>
  <c r="J681" i="4" s="1"/>
  <c r="K678" i="4"/>
  <c r="H674" i="4"/>
  <c r="J674" i="4"/>
  <c r="F673" i="4"/>
  <c r="F672" i="4"/>
  <c r="H672" i="4"/>
  <c r="J672" i="4"/>
  <c r="K672" i="4"/>
  <c r="H668" i="4"/>
  <c r="J668" i="4"/>
  <c r="F667" i="4"/>
  <c r="H667" i="4"/>
  <c r="J667" i="4"/>
  <c r="K667" i="4"/>
  <c r="F666" i="4"/>
  <c r="H666" i="4"/>
  <c r="H669" i="4" s="1"/>
  <c r="F102" i="5" s="1"/>
  <c r="G397" i="6" s="1"/>
  <c r="J666" i="4"/>
  <c r="J669" i="4" s="1"/>
  <c r="K666" i="4"/>
  <c r="H662" i="4"/>
  <c r="J662" i="4"/>
  <c r="F661" i="4"/>
  <c r="F660" i="4"/>
  <c r="H660" i="4"/>
  <c r="J660" i="4"/>
  <c r="J663" i="4" s="1"/>
  <c r="G101" i="5" s="1"/>
  <c r="I396" i="6" s="1"/>
  <c r="J396" i="6" s="1"/>
  <c r="K660" i="4"/>
  <c r="H657" i="4"/>
  <c r="F100" i="5" s="1"/>
  <c r="G309" i="6" s="1"/>
  <c r="H656" i="4"/>
  <c r="J656" i="4"/>
  <c r="F655" i="4"/>
  <c r="H655" i="4"/>
  <c r="J655" i="4"/>
  <c r="K655" i="4"/>
  <c r="F654" i="4"/>
  <c r="H654" i="4"/>
  <c r="E656" i="4" s="1"/>
  <c r="F656" i="4" s="1"/>
  <c r="L656" i="4" s="1"/>
  <c r="J654" i="4"/>
  <c r="J657" i="4" s="1"/>
  <c r="G100" i="5" s="1"/>
  <c r="I309" i="6" s="1"/>
  <c r="K654" i="4"/>
  <c r="H650" i="4"/>
  <c r="J650" i="4"/>
  <c r="F649" i="4"/>
  <c r="F648" i="4"/>
  <c r="H648" i="4"/>
  <c r="J648" i="4"/>
  <c r="K648" i="4"/>
  <c r="H645" i="4"/>
  <c r="F98" i="5" s="1"/>
  <c r="G307" i="6" s="1"/>
  <c r="J645" i="4"/>
  <c r="G98" i="5" s="1"/>
  <c r="I307" i="6" s="1"/>
  <c r="H644" i="4"/>
  <c r="J644" i="4"/>
  <c r="F643" i="4"/>
  <c r="H643" i="4"/>
  <c r="J643" i="4"/>
  <c r="K643" i="4"/>
  <c r="F642" i="4"/>
  <c r="H642" i="4"/>
  <c r="E644" i="4" s="1"/>
  <c r="F644" i="4" s="1"/>
  <c r="L644" i="4" s="1"/>
  <c r="J642" i="4"/>
  <c r="K642" i="4"/>
  <c r="H638" i="4"/>
  <c r="J638" i="4"/>
  <c r="F637" i="4"/>
  <c r="F636" i="4"/>
  <c r="H636" i="4"/>
  <c r="J636" i="4"/>
  <c r="J639" i="4" s="1"/>
  <c r="G97" i="5" s="1"/>
  <c r="I306" i="6" s="1"/>
  <c r="J306" i="6" s="1"/>
  <c r="K636" i="4"/>
  <c r="H632" i="4"/>
  <c r="J632" i="4"/>
  <c r="F631" i="4"/>
  <c r="H631" i="4"/>
  <c r="J631" i="4"/>
  <c r="K631" i="4"/>
  <c r="F630" i="4"/>
  <c r="H630" i="4"/>
  <c r="J630" i="4"/>
  <c r="J633" i="4" s="1"/>
  <c r="G96" i="5" s="1"/>
  <c r="K630" i="4"/>
  <c r="H626" i="4"/>
  <c r="J626" i="4"/>
  <c r="F625" i="4"/>
  <c r="F624" i="4"/>
  <c r="H624" i="4"/>
  <c r="J624" i="4"/>
  <c r="K624" i="4"/>
  <c r="F621" i="4"/>
  <c r="H621" i="4"/>
  <c r="F94" i="5" s="1"/>
  <c r="G590" i="6" s="1"/>
  <c r="H590" i="6" s="1"/>
  <c r="J621" i="4"/>
  <c r="G94" i="5" s="1"/>
  <c r="I590" i="6" s="1"/>
  <c r="E620" i="4"/>
  <c r="F620" i="4" s="1"/>
  <c r="L620" i="4" s="1"/>
  <c r="H620" i="4"/>
  <c r="J620" i="4"/>
  <c r="F619" i="4"/>
  <c r="H619" i="4"/>
  <c r="J619" i="4"/>
  <c r="K619" i="4"/>
  <c r="H615" i="4"/>
  <c r="J615" i="4"/>
  <c r="F614" i="4"/>
  <c r="H614" i="4"/>
  <c r="J614" i="4"/>
  <c r="K614" i="4"/>
  <c r="F613" i="4"/>
  <c r="H612" i="4"/>
  <c r="J612" i="4"/>
  <c r="J616" i="4" s="1"/>
  <c r="G93" i="5" s="1"/>
  <c r="I457" i="4" s="1"/>
  <c r="J457" i="4" s="1"/>
  <c r="H611" i="4"/>
  <c r="J611" i="4"/>
  <c r="K611" i="4"/>
  <c r="H607" i="4"/>
  <c r="J607" i="4"/>
  <c r="F606" i="4"/>
  <c r="H606" i="4"/>
  <c r="J606" i="4"/>
  <c r="K606" i="4"/>
  <c r="H605" i="4"/>
  <c r="H604" i="4"/>
  <c r="J604" i="4"/>
  <c r="H603" i="4"/>
  <c r="J603" i="4"/>
  <c r="H599" i="4"/>
  <c r="J599" i="4"/>
  <c r="F598" i="4"/>
  <c r="H598" i="4"/>
  <c r="J598" i="4"/>
  <c r="K598" i="4"/>
  <c r="F597" i="4"/>
  <c r="H597" i="4"/>
  <c r="J597" i="4"/>
  <c r="J600" i="4" s="1"/>
  <c r="G91" i="5" s="1"/>
  <c r="I528" i="4" s="1"/>
  <c r="J528" i="4" s="1"/>
  <c r="J529" i="4" s="1"/>
  <c r="G80" i="5" s="1"/>
  <c r="I49" i="6" s="1"/>
  <c r="K597" i="4"/>
  <c r="H593" i="4"/>
  <c r="J593" i="4"/>
  <c r="J592" i="4"/>
  <c r="F591" i="4"/>
  <c r="H591" i="4"/>
  <c r="J591" i="4"/>
  <c r="K591" i="4"/>
  <c r="H587" i="4"/>
  <c r="J587" i="4"/>
  <c r="F586" i="4"/>
  <c r="H586" i="4"/>
  <c r="J586" i="4"/>
  <c r="K586" i="4"/>
  <c r="F585" i="4"/>
  <c r="H585" i="4"/>
  <c r="J585" i="4"/>
  <c r="J588" i="4" s="1"/>
  <c r="G89" i="5" s="1"/>
  <c r="I508" i="4" s="1"/>
  <c r="J508" i="4" s="1"/>
  <c r="J509" i="4" s="1"/>
  <c r="G76" i="5" s="1"/>
  <c r="I173" i="6" s="1"/>
  <c r="K585" i="4"/>
  <c r="H581" i="4"/>
  <c r="J581" i="4"/>
  <c r="F579" i="4"/>
  <c r="H579" i="4"/>
  <c r="J579" i="4"/>
  <c r="K579" i="4"/>
  <c r="H574" i="4"/>
  <c r="J574" i="4"/>
  <c r="F573" i="4"/>
  <c r="H573" i="4"/>
  <c r="J573" i="4"/>
  <c r="K573" i="4"/>
  <c r="F572" i="4"/>
  <c r="H572" i="4"/>
  <c r="E574" i="4" s="1"/>
  <c r="F574" i="4" s="1"/>
  <c r="L574" i="4" s="1"/>
  <c r="J572" i="4"/>
  <c r="H567" i="4"/>
  <c r="J567" i="4"/>
  <c r="F566" i="4"/>
  <c r="H566" i="4"/>
  <c r="J566" i="4"/>
  <c r="K566" i="4"/>
  <c r="F565" i="4"/>
  <c r="H565" i="4"/>
  <c r="E567" i="4" s="1"/>
  <c r="F567" i="4" s="1"/>
  <c r="L567" i="4" s="1"/>
  <c r="J565" i="4"/>
  <c r="K565" i="4"/>
  <c r="H560" i="4"/>
  <c r="J560" i="4"/>
  <c r="J559" i="4"/>
  <c r="K559" i="4"/>
  <c r="F558" i="4"/>
  <c r="H558" i="4"/>
  <c r="J558" i="4"/>
  <c r="K558" i="4"/>
  <c r="H553" i="4"/>
  <c r="J553" i="4"/>
  <c r="F552" i="4"/>
  <c r="H552" i="4"/>
  <c r="J552" i="4"/>
  <c r="K552" i="4"/>
  <c r="H551" i="4"/>
  <c r="J551" i="4"/>
  <c r="J547" i="4"/>
  <c r="G83" i="5" s="1"/>
  <c r="I503" i="4" s="1"/>
  <c r="J503" i="4" s="1"/>
  <c r="H546" i="4"/>
  <c r="J546" i="4"/>
  <c r="F545" i="4"/>
  <c r="H545" i="4"/>
  <c r="H547" i="4" s="1"/>
  <c r="F83" i="5" s="1"/>
  <c r="G503" i="4" s="1"/>
  <c r="H503" i="4" s="1"/>
  <c r="H504" i="4" s="1"/>
  <c r="F75" i="5" s="1"/>
  <c r="G102" i="6" s="1"/>
  <c r="J545" i="4"/>
  <c r="K545" i="4"/>
  <c r="F544" i="4"/>
  <c r="H544" i="4"/>
  <c r="J544" i="4"/>
  <c r="K544" i="4"/>
  <c r="H540" i="4"/>
  <c r="J540" i="4"/>
  <c r="F539" i="4"/>
  <c r="H539" i="4"/>
  <c r="J539" i="4"/>
  <c r="K539" i="4"/>
  <c r="F538" i="4"/>
  <c r="H534" i="4"/>
  <c r="J534" i="4"/>
  <c r="F533" i="4"/>
  <c r="H533" i="4"/>
  <c r="J533" i="4"/>
  <c r="K533" i="4"/>
  <c r="F532" i="4"/>
  <c r="H532" i="4"/>
  <c r="J532" i="4"/>
  <c r="J535" i="4" s="1"/>
  <c r="G81" i="5" s="1"/>
  <c r="I488" i="4" s="1"/>
  <c r="J488" i="4" s="1"/>
  <c r="J489" i="4" s="1"/>
  <c r="G72" i="5" s="1"/>
  <c r="I496" i="6" s="1"/>
  <c r="J496" i="6" s="1"/>
  <c r="K532" i="4"/>
  <c r="H527" i="4"/>
  <c r="J527" i="4"/>
  <c r="J522" i="4"/>
  <c r="F517" i="4"/>
  <c r="H517" i="4"/>
  <c r="H512" i="4"/>
  <c r="J512" i="4"/>
  <c r="H507" i="4"/>
  <c r="J507" i="4"/>
  <c r="F502" i="4"/>
  <c r="H502" i="4"/>
  <c r="J502" i="4"/>
  <c r="K502" i="4"/>
  <c r="H497" i="4"/>
  <c r="J497" i="4"/>
  <c r="K497" i="4"/>
  <c r="F492" i="4"/>
  <c r="H487" i="4"/>
  <c r="J487" i="4"/>
  <c r="K487" i="4"/>
  <c r="H484" i="4"/>
  <c r="F71" i="5" s="1"/>
  <c r="G45" i="6" s="1"/>
  <c r="H45" i="6" s="1"/>
  <c r="J484" i="4"/>
  <c r="G71" i="5" s="1"/>
  <c r="I45" i="6" s="1"/>
  <c r="J45" i="6" s="1"/>
  <c r="H483" i="4"/>
  <c r="J483" i="4"/>
  <c r="F482" i="4"/>
  <c r="H482" i="4"/>
  <c r="J482" i="4"/>
  <c r="K482" i="4"/>
  <c r="F481" i="4"/>
  <c r="H481" i="4"/>
  <c r="E483" i="4" s="1"/>
  <c r="F483" i="4" s="1"/>
  <c r="L483" i="4" s="1"/>
  <c r="J481" i="4"/>
  <c r="K481" i="4"/>
  <c r="H477" i="4"/>
  <c r="J477" i="4"/>
  <c r="H476" i="4"/>
  <c r="J476" i="4"/>
  <c r="F475" i="4"/>
  <c r="H475" i="4"/>
  <c r="H471" i="4"/>
  <c r="J471" i="4"/>
  <c r="F470" i="4"/>
  <c r="H470" i="4"/>
  <c r="J470" i="4"/>
  <c r="K470" i="4"/>
  <c r="F469" i="4"/>
  <c r="H469" i="4"/>
  <c r="J469" i="4"/>
  <c r="K469" i="4"/>
  <c r="H465" i="4"/>
  <c r="J465" i="4"/>
  <c r="H464" i="4"/>
  <c r="H466" i="4" s="1"/>
  <c r="F68" i="5" s="1"/>
  <c r="J464" i="4"/>
  <c r="F463" i="4"/>
  <c r="H463" i="4"/>
  <c r="F456" i="4"/>
  <c r="H456" i="4"/>
  <c r="J456" i="4"/>
  <c r="H451" i="4"/>
  <c r="J451" i="4"/>
  <c r="H444" i="4"/>
  <c r="J444" i="4"/>
  <c r="H439" i="4"/>
  <c r="J439" i="4"/>
  <c r="H438" i="4"/>
  <c r="J438" i="4"/>
  <c r="F437" i="4"/>
  <c r="H437" i="4"/>
  <c r="J437" i="4"/>
  <c r="K437" i="4"/>
  <c r="H436" i="4"/>
  <c r="E439" i="4" s="1"/>
  <c r="F439" i="4" s="1"/>
  <c r="L439" i="4" s="1"/>
  <c r="J436" i="4"/>
  <c r="F435" i="4"/>
  <c r="H435" i="4"/>
  <c r="F434" i="4"/>
  <c r="H434" i="4"/>
  <c r="J434" i="4"/>
  <c r="K434" i="4"/>
  <c r="H430" i="4"/>
  <c r="J430" i="4"/>
  <c r="H429" i="4"/>
  <c r="J429" i="4"/>
  <c r="J428" i="4"/>
  <c r="H424" i="4"/>
  <c r="J424" i="4"/>
  <c r="F423" i="4"/>
  <c r="H423" i="4"/>
  <c r="J423" i="4"/>
  <c r="K423" i="4"/>
  <c r="H422" i="4"/>
  <c r="H425" i="4" s="1"/>
  <c r="F62" i="5" s="1"/>
  <c r="G52" i="6" s="1"/>
  <c r="J422" i="4"/>
  <c r="J425" i="4" s="1"/>
  <c r="G62" i="5" s="1"/>
  <c r="I52" i="6" s="1"/>
  <c r="J52" i="6" s="1"/>
  <c r="H418" i="4"/>
  <c r="J418" i="4"/>
  <c r="H417" i="4"/>
  <c r="J417" i="4"/>
  <c r="F416" i="4"/>
  <c r="J416" i="4"/>
  <c r="J419" i="4" s="1"/>
  <c r="G61" i="5" s="1"/>
  <c r="K416" i="4"/>
  <c r="H412" i="4"/>
  <c r="J412" i="4"/>
  <c r="F411" i="4"/>
  <c r="H411" i="4"/>
  <c r="J411" i="4"/>
  <c r="K411" i="4"/>
  <c r="F410" i="4"/>
  <c r="H410" i="4"/>
  <c r="J410" i="4"/>
  <c r="J413" i="4" s="1"/>
  <c r="G60" i="5" s="1"/>
  <c r="I499" i="6" s="1"/>
  <c r="K410" i="4"/>
  <c r="H407" i="4"/>
  <c r="F59" i="5" s="1"/>
  <c r="G113" i="6" s="1"/>
  <c r="J407" i="4"/>
  <c r="G59" i="5" s="1"/>
  <c r="I113" i="6" s="1"/>
  <c r="F406" i="4"/>
  <c r="H406" i="4"/>
  <c r="J406" i="4"/>
  <c r="K406" i="4"/>
  <c r="J405" i="4"/>
  <c r="H404" i="4"/>
  <c r="H400" i="4"/>
  <c r="J400" i="4"/>
  <c r="H399" i="4"/>
  <c r="J399" i="4"/>
  <c r="F398" i="4"/>
  <c r="H398" i="4"/>
  <c r="J398" i="4"/>
  <c r="K398" i="4"/>
  <c r="H394" i="4"/>
  <c r="J394" i="4"/>
  <c r="J393" i="4"/>
  <c r="F392" i="4"/>
  <c r="H392" i="4"/>
  <c r="H395" i="4" s="1"/>
  <c r="F57" i="5" s="1"/>
  <c r="J392" i="4"/>
  <c r="K392" i="4"/>
  <c r="H388" i="4"/>
  <c r="J388" i="4"/>
  <c r="F387" i="4"/>
  <c r="H387" i="4"/>
  <c r="J387" i="4"/>
  <c r="K387" i="4"/>
  <c r="F386" i="4"/>
  <c r="H386" i="4"/>
  <c r="E388" i="4" s="1"/>
  <c r="F388" i="4" s="1"/>
  <c r="L388" i="4" s="1"/>
  <c r="J386" i="4"/>
  <c r="J389" i="4" s="1"/>
  <c r="G56" i="5" s="1"/>
  <c r="I114" i="6" s="1"/>
  <c r="K386" i="4"/>
  <c r="F385" i="4"/>
  <c r="H385" i="4"/>
  <c r="J385" i="4"/>
  <c r="K385" i="4"/>
  <c r="H381" i="4"/>
  <c r="J381" i="4"/>
  <c r="F380" i="4"/>
  <c r="H380" i="4"/>
  <c r="J380" i="4"/>
  <c r="F379" i="4"/>
  <c r="H379" i="4"/>
  <c r="J379" i="4"/>
  <c r="K379" i="4"/>
  <c r="H378" i="4"/>
  <c r="J378" i="4"/>
  <c r="H374" i="4"/>
  <c r="J374" i="4"/>
  <c r="F373" i="4"/>
  <c r="H373" i="4"/>
  <c r="E374" i="4" s="1"/>
  <c r="F374" i="4" s="1"/>
  <c r="L374" i="4" s="1"/>
  <c r="J373" i="4"/>
  <c r="K373" i="4"/>
  <c r="J372" i="4"/>
  <c r="H368" i="4"/>
  <c r="J368" i="4"/>
  <c r="F367" i="4"/>
  <c r="H367" i="4"/>
  <c r="E368" i="4" s="1"/>
  <c r="F368" i="4" s="1"/>
  <c r="L368" i="4" s="1"/>
  <c r="J367" i="4"/>
  <c r="K367" i="4"/>
  <c r="H366" i="4"/>
  <c r="J366" i="4"/>
  <c r="J369" i="4" s="1"/>
  <c r="G53" i="5" s="1"/>
  <c r="H362" i="4"/>
  <c r="J362" i="4"/>
  <c r="F361" i="4"/>
  <c r="H361" i="4"/>
  <c r="E362" i="4" s="1"/>
  <c r="F362" i="4" s="1"/>
  <c r="L362" i="4" s="1"/>
  <c r="J361" i="4"/>
  <c r="K361" i="4"/>
  <c r="H360" i="4"/>
  <c r="H363" i="4" s="1"/>
  <c r="F52" i="5" s="1"/>
  <c r="G7" i="6" s="1"/>
  <c r="J360" i="4"/>
  <c r="J363" i="4" s="1"/>
  <c r="G52" i="5" s="1"/>
  <c r="I7" i="6" s="1"/>
  <c r="H356" i="4"/>
  <c r="J356" i="4"/>
  <c r="J355" i="4"/>
  <c r="F354" i="4"/>
  <c r="H354" i="4"/>
  <c r="E356" i="4" s="1"/>
  <c r="F356" i="4" s="1"/>
  <c r="L356" i="4" s="1"/>
  <c r="J354" i="4"/>
  <c r="K354" i="4"/>
  <c r="F353" i="4"/>
  <c r="H353" i="4"/>
  <c r="J353" i="4"/>
  <c r="K353" i="4"/>
  <c r="F352" i="4"/>
  <c r="H352" i="4"/>
  <c r="J352" i="4"/>
  <c r="F351" i="4"/>
  <c r="H351" i="4"/>
  <c r="J351" i="4"/>
  <c r="K351" i="4"/>
  <c r="H350" i="4"/>
  <c r="J350" i="4"/>
  <c r="F349" i="4"/>
  <c r="H349" i="4"/>
  <c r="J349" i="4"/>
  <c r="K349" i="4"/>
  <c r="H348" i="4"/>
  <c r="J348" i="4"/>
  <c r="F347" i="4"/>
  <c r="H347" i="4"/>
  <c r="J347" i="4"/>
  <c r="J344" i="4"/>
  <c r="G50" i="5" s="1"/>
  <c r="I8" i="6" s="1"/>
  <c r="H343" i="4"/>
  <c r="J343" i="4"/>
  <c r="F342" i="4"/>
  <c r="H342" i="4"/>
  <c r="E343" i="4" s="1"/>
  <c r="F343" i="4" s="1"/>
  <c r="J342" i="4"/>
  <c r="K342" i="4"/>
  <c r="J341" i="4"/>
  <c r="E337" i="4"/>
  <c r="F337" i="4" s="1"/>
  <c r="L337" i="4" s="1"/>
  <c r="H337" i="4"/>
  <c r="J337" i="4"/>
  <c r="F336" i="4"/>
  <c r="H336" i="4"/>
  <c r="F335" i="4"/>
  <c r="H335" i="4"/>
  <c r="J335" i="4"/>
  <c r="K335" i="4"/>
  <c r="F334" i="4"/>
  <c r="H334" i="4"/>
  <c r="H338" i="4" s="1"/>
  <c r="F49" i="5" s="1"/>
  <c r="G442" i="6" s="1"/>
  <c r="J334" i="4"/>
  <c r="H330" i="4"/>
  <c r="J330" i="4"/>
  <c r="H329" i="4"/>
  <c r="J329" i="4"/>
  <c r="F328" i="4"/>
  <c r="H328" i="4"/>
  <c r="E330" i="4" s="1"/>
  <c r="F330" i="4" s="1"/>
  <c r="L330" i="4" s="1"/>
  <c r="J328" i="4"/>
  <c r="H327" i="4"/>
  <c r="J327" i="4"/>
  <c r="H323" i="4"/>
  <c r="J323" i="4"/>
  <c r="F322" i="4"/>
  <c r="H322" i="4"/>
  <c r="J322" i="4"/>
  <c r="K322" i="4"/>
  <c r="F321" i="4"/>
  <c r="H321" i="4"/>
  <c r="J321" i="4"/>
  <c r="K321" i="4"/>
  <c r="J317" i="4"/>
  <c r="G46" i="5" s="1"/>
  <c r="H316" i="4"/>
  <c r="J316" i="4"/>
  <c r="F315" i="4"/>
  <c r="H315" i="4"/>
  <c r="J315" i="4"/>
  <c r="K315" i="4"/>
  <c r="F314" i="4"/>
  <c r="H314" i="4"/>
  <c r="J314" i="4"/>
  <c r="K314" i="4"/>
  <c r="F313" i="4"/>
  <c r="H313" i="4"/>
  <c r="J313" i="4"/>
  <c r="J310" i="4"/>
  <c r="G45" i="5" s="1"/>
  <c r="I13" i="6" s="1"/>
  <c r="H309" i="4"/>
  <c r="J309" i="4"/>
  <c r="H308" i="4"/>
  <c r="J308" i="4"/>
  <c r="F307" i="4"/>
  <c r="H307" i="4"/>
  <c r="K307" i="4"/>
  <c r="E303" i="4"/>
  <c r="F303" i="4" s="1"/>
  <c r="L303" i="4" s="1"/>
  <c r="H303" i="4"/>
  <c r="J303" i="4"/>
  <c r="F302" i="4"/>
  <c r="H302" i="4"/>
  <c r="J302" i="4"/>
  <c r="K302" i="4"/>
  <c r="F301" i="4"/>
  <c r="H301" i="4"/>
  <c r="J301" i="4"/>
  <c r="K301" i="4"/>
  <c r="H295" i="4"/>
  <c r="J295" i="4"/>
  <c r="F294" i="4"/>
  <c r="H294" i="4"/>
  <c r="J294" i="4"/>
  <c r="K294" i="4"/>
  <c r="F293" i="4"/>
  <c r="J293" i="4"/>
  <c r="K293" i="4"/>
  <c r="F291" i="4"/>
  <c r="H291" i="4"/>
  <c r="J291" i="4"/>
  <c r="K291" i="4"/>
  <c r="H287" i="4"/>
  <c r="J287" i="4"/>
  <c r="F286" i="4"/>
  <c r="H286" i="4"/>
  <c r="E287" i="4" s="1"/>
  <c r="F287" i="4" s="1"/>
  <c r="L287" i="4" s="1"/>
  <c r="F285" i="4"/>
  <c r="H285" i="4"/>
  <c r="J285" i="4"/>
  <c r="J288" i="4" s="1"/>
  <c r="G42" i="5" s="1"/>
  <c r="I39" i="6" s="1"/>
  <c r="K285" i="4"/>
  <c r="H281" i="4"/>
  <c r="J281" i="4"/>
  <c r="F280" i="4"/>
  <c r="H280" i="4"/>
  <c r="E281" i="4" s="1"/>
  <c r="F281" i="4" s="1"/>
  <c r="L281" i="4" s="1"/>
  <c r="J280" i="4"/>
  <c r="K280" i="4"/>
  <c r="F279" i="4"/>
  <c r="H279" i="4"/>
  <c r="J279" i="4"/>
  <c r="K279" i="4"/>
  <c r="H275" i="4"/>
  <c r="J275" i="4"/>
  <c r="H274" i="4"/>
  <c r="E275" i="4" s="1"/>
  <c r="F275" i="4" s="1"/>
  <c r="L275" i="4" s="1"/>
  <c r="J274" i="4"/>
  <c r="J276" i="4" s="1"/>
  <c r="G40" i="5" s="1"/>
  <c r="H273" i="4"/>
  <c r="H269" i="4"/>
  <c r="J269" i="4"/>
  <c r="F268" i="4"/>
  <c r="H268" i="4"/>
  <c r="E269" i="4" s="1"/>
  <c r="F269" i="4" s="1"/>
  <c r="L269" i="4" s="1"/>
  <c r="J268" i="4"/>
  <c r="K268" i="4"/>
  <c r="F267" i="4"/>
  <c r="H267" i="4"/>
  <c r="H270" i="4" s="1"/>
  <c r="F39" i="5" s="1"/>
  <c r="J267" i="4"/>
  <c r="J270" i="4" s="1"/>
  <c r="G39" i="5" s="1"/>
  <c r="K267" i="4"/>
  <c r="H263" i="4"/>
  <c r="J263" i="4"/>
  <c r="F262" i="4"/>
  <c r="H262" i="4"/>
  <c r="E263" i="4" s="1"/>
  <c r="F263" i="4" s="1"/>
  <c r="L263" i="4" s="1"/>
  <c r="J262" i="4"/>
  <c r="K262" i="4"/>
  <c r="F261" i="4"/>
  <c r="F264" i="4" s="1"/>
  <c r="J261" i="4"/>
  <c r="H257" i="4"/>
  <c r="J257" i="4"/>
  <c r="F256" i="4"/>
  <c r="H256" i="4"/>
  <c r="F255" i="4"/>
  <c r="H255" i="4"/>
  <c r="J255" i="4"/>
  <c r="K255" i="4"/>
  <c r="H254" i="4"/>
  <c r="J254" i="4"/>
  <c r="K254" i="4"/>
  <c r="F253" i="4"/>
  <c r="H253" i="4"/>
  <c r="J253" i="4"/>
  <c r="K253" i="4"/>
  <c r="H252" i="4"/>
  <c r="J252" i="4"/>
  <c r="F251" i="4"/>
  <c r="H247" i="4"/>
  <c r="J247" i="4"/>
  <c r="H246" i="4"/>
  <c r="J246" i="4"/>
  <c r="F245" i="4"/>
  <c r="H245" i="4"/>
  <c r="J245" i="4"/>
  <c r="K245" i="4"/>
  <c r="H244" i="4"/>
  <c r="J244" i="4"/>
  <c r="H243" i="4"/>
  <c r="J243" i="4"/>
  <c r="F241" i="4"/>
  <c r="H241" i="4"/>
  <c r="J241" i="4"/>
  <c r="K241" i="4"/>
  <c r="H240" i="4"/>
  <c r="J240" i="4"/>
  <c r="H239" i="4"/>
  <c r="J239" i="4"/>
  <c r="H235" i="4"/>
  <c r="J235" i="4"/>
  <c r="F234" i="4"/>
  <c r="H234" i="4"/>
  <c r="J234" i="4"/>
  <c r="K234" i="4"/>
  <c r="H233" i="4"/>
  <c r="E235" i="4" s="1"/>
  <c r="F235" i="4" s="1"/>
  <c r="L235" i="4" s="1"/>
  <c r="J233" i="4"/>
  <c r="H232" i="4"/>
  <c r="H231" i="4"/>
  <c r="J231" i="4"/>
  <c r="F230" i="4"/>
  <c r="H230" i="4"/>
  <c r="J230" i="4"/>
  <c r="J236" i="4" s="1"/>
  <c r="G35" i="5" s="1"/>
  <c r="I34" i="6" s="1"/>
  <c r="K230" i="4"/>
  <c r="H229" i="4"/>
  <c r="J229" i="4"/>
  <c r="H228" i="4"/>
  <c r="J228" i="4"/>
  <c r="H227" i="4"/>
  <c r="J227" i="4"/>
  <c r="K227" i="4"/>
  <c r="H223" i="4"/>
  <c r="J223" i="4"/>
  <c r="F222" i="4"/>
  <c r="H222" i="4"/>
  <c r="F221" i="4"/>
  <c r="H221" i="4"/>
  <c r="J221" i="4"/>
  <c r="K221" i="4"/>
  <c r="H220" i="4"/>
  <c r="J220" i="4"/>
  <c r="H219" i="4"/>
  <c r="J219" i="4"/>
  <c r="H218" i="4"/>
  <c r="J218" i="4"/>
  <c r="H217" i="4"/>
  <c r="H216" i="4"/>
  <c r="J216" i="4"/>
  <c r="H215" i="4"/>
  <c r="J215" i="4"/>
  <c r="H211" i="4"/>
  <c r="J211" i="4"/>
  <c r="F210" i="4"/>
  <c r="H210" i="4"/>
  <c r="J210" i="4"/>
  <c r="K210" i="4"/>
  <c r="F209" i="4"/>
  <c r="H209" i="4"/>
  <c r="E211" i="4" s="1"/>
  <c r="F211" i="4" s="1"/>
  <c r="L211" i="4" s="1"/>
  <c r="J209" i="4"/>
  <c r="K209" i="4"/>
  <c r="J208" i="4"/>
  <c r="H207" i="4"/>
  <c r="F206" i="4"/>
  <c r="H206" i="4"/>
  <c r="J206" i="4"/>
  <c r="K206" i="4"/>
  <c r="H205" i="4"/>
  <c r="J205" i="4"/>
  <c r="H204" i="4"/>
  <c r="J204" i="4"/>
  <c r="H203" i="4"/>
  <c r="J203" i="4"/>
  <c r="J212" i="4" s="1"/>
  <c r="G33" i="5" s="1"/>
  <c r="I32" i="6" s="1"/>
  <c r="E199" i="4"/>
  <c r="F199" i="4" s="1"/>
  <c r="L199" i="4" s="1"/>
  <c r="H199" i="4"/>
  <c r="J199" i="4"/>
  <c r="H198" i="4"/>
  <c r="J198" i="4"/>
  <c r="H197" i="4"/>
  <c r="H193" i="4"/>
  <c r="J193" i="4"/>
  <c r="F192" i="4"/>
  <c r="H192" i="4"/>
  <c r="J192" i="4"/>
  <c r="K192" i="4"/>
  <c r="H191" i="4"/>
  <c r="J191" i="4"/>
  <c r="H187" i="4"/>
  <c r="J187" i="4"/>
  <c r="F186" i="4"/>
  <c r="H186" i="4"/>
  <c r="J186" i="4"/>
  <c r="K186" i="4"/>
  <c r="F185" i="4"/>
  <c r="J185" i="4"/>
  <c r="H184" i="4"/>
  <c r="J184" i="4"/>
  <c r="J188" i="4" s="1"/>
  <c r="G30" i="5" s="1"/>
  <c r="I189" i="6" s="1"/>
  <c r="K184" i="4"/>
  <c r="H179" i="4"/>
  <c r="J179" i="4"/>
  <c r="K179" i="4"/>
  <c r="F178" i="4"/>
  <c r="H178" i="4"/>
  <c r="J178" i="4"/>
  <c r="J177" i="4"/>
  <c r="H176" i="4"/>
  <c r="H171" i="4"/>
  <c r="J171" i="4"/>
  <c r="K171" i="4"/>
  <c r="F170" i="4"/>
  <c r="H170" i="4"/>
  <c r="J170" i="4"/>
  <c r="K170" i="4"/>
  <c r="F169" i="4"/>
  <c r="H169" i="4"/>
  <c r="J169" i="4"/>
  <c r="H164" i="4"/>
  <c r="J164" i="4"/>
  <c r="F163" i="4"/>
  <c r="H163" i="4"/>
  <c r="J163" i="4"/>
  <c r="K163" i="4"/>
  <c r="F162" i="4"/>
  <c r="H162" i="4"/>
  <c r="H165" i="4" s="1"/>
  <c r="F27" i="5" s="1"/>
  <c r="G99" i="6" s="1"/>
  <c r="H99" i="6" s="1"/>
  <c r="J162" i="4"/>
  <c r="J165" i="4" s="1"/>
  <c r="G27" i="5" s="1"/>
  <c r="I99" i="6" s="1"/>
  <c r="J99" i="6" s="1"/>
  <c r="K162" i="4"/>
  <c r="H161" i="4"/>
  <c r="J161" i="4"/>
  <c r="H160" i="4"/>
  <c r="J160" i="4"/>
  <c r="H156" i="4"/>
  <c r="J156" i="4"/>
  <c r="F155" i="4"/>
  <c r="H155" i="4"/>
  <c r="J155" i="4"/>
  <c r="K155" i="4"/>
  <c r="F154" i="4"/>
  <c r="H154" i="4"/>
  <c r="E153" i="4"/>
  <c r="F153" i="4" s="1"/>
  <c r="L153" i="4" s="1"/>
  <c r="H153" i="4"/>
  <c r="J153" i="4"/>
  <c r="F152" i="4"/>
  <c r="H152" i="4"/>
  <c r="J152" i="4"/>
  <c r="K152" i="4"/>
  <c r="E148" i="4"/>
  <c r="F148" i="4" s="1"/>
  <c r="L148" i="4" s="1"/>
  <c r="H148" i="4"/>
  <c r="J148" i="4"/>
  <c r="F147" i="4"/>
  <c r="H147" i="4"/>
  <c r="J147" i="4"/>
  <c r="K147" i="4"/>
  <c r="F146" i="4"/>
  <c r="H146" i="4"/>
  <c r="J146" i="4"/>
  <c r="K146" i="4"/>
  <c r="H145" i="4"/>
  <c r="J145" i="4"/>
  <c r="F144" i="4"/>
  <c r="E145" i="4" s="1"/>
  <c r="F145" i="4" s="1"/>
  <c r="L145" i="4" s="1"/>
  <c r="H140" i="4"/>
  <c r="J140" i="4"/>
  <c r="F139" i="4"/>
  <c r="H139" i="4"/>
  <c r="H141" i="4" s="1"/>
  <c r="F24" i="5" s="1"/>
  <c r="J139" i="4"/>
  <c r="K139" i="4"/>
  <c r="F138" i="4"/>
  <c r="H138" i="4"/>
  <c r="J138" i="4"/>
  <c r="K138" i="4"/>
  <c r="H137" i="4"/>
  <c r="J137" i="4"/>
  <c r="H136" i="4"/>
  <c r="J136" i="4"/>
  <c r="J133" i="4"/>
  <c r="G23" i="5" s="1"/>
  <c r="I42" i="6" s="1"/>
  <c r="J42" i="6" s="1"/>
  <c r="H132" i="4"/>
  <c r="J132" i="4"/>
  <c r="J131" i="4"/>
  <c r="H130" i="4"/>
  <c r="J130" i="4"/>
  <c r="H129" i="4"/>
  <c r="J129" i="4"/>
  <c r="J126" i="4"/>
  <c r="G22" i="5" s="1"/>
  <c r="I31" i="6" s="1"/>
  <c r="J31" i="6" s="1"/>
  <c r="H125" i="4"/>
  <c r="J125" i="4"/>
  <c r="F124" i="4"/>
  <c r="H124" i="4"/>
  <c r="J124" i="4"/>
  <c r="K124" i="4"/>
  <c r="F123" i="4"/>
  <c r="H123" i="4"/>
  <c r="J123" i="4"/>
  <c r="K123" i="4"/>
  <c r="E122" i="4"/>
  <c r="F122" i="4" s="1"/>
  <c r="L122" i="4" s="1"/>
  <c r="H122" i="4"/>
  <c r="J122" i="4"/>
  <c r="F121" i="4"/>
  <c r="H117" i="4"/>
  <c r="J117" i="4"/>
  <c r="F116" i="4"/>
  <c r="H116" i="4"/>
  <c r="H118" i="4" s="1"/>
  <c r="F21" i="5" s="1"/>
  <c r="G30" i="6" s="1"/>
  <c r="H30" i="6" s="1"/>
  <c r="J116" i="4"/>
  <c r="J118" i="4" s="1"/>
  <c r="G21" i="5" s="1"/>
  <c r="I30" i="6" s="1"/>
  <c r="J30" i="6" s="1"/>
  <c r="K116" i="4"/>
  <c r="F115" i="4"/>
  <c r="H115" i="4"/>
  <c r="E117" i="4" s="1"/>
  <c r="F117" i="4" s="1"/>
  <c r="L117" i="4" s="1"/>
  <c r="J115" i="4"/>
  <c r="K115" i="4"/>
  <c r="H114" i="4"/>
  <c r="J114" i="4"/>
  <c r="H113" i="4"/>
  <c r="J113" i="4"/>
  <c r="K113" i="4"/>
  <c r="H110" i="4"/>
  <c r="F20" i="5" s="1"/>
  <c r="E109" i="4"/>
  <c r="F109" i="4" s="1"/>
  <c r="L109" i="4" s="1"/>
  <c r="H109" i="4"/>
  <c r="J109" i="4"/>
  <c r="J108" i="4"/>
  <c r="F107" i="4"/>
  <c r="H107" i="4"/>
  <c r="J107" i="4"/>
  <c r="J110" i="4" s="1"/>
  <c r="G20" i="5" s="1"/>
  <c r="K107" i="4"/>
  <c r="H106" i="4"/>
  <c r="J106" i="4"/>
  <c r="H105" i="4"/>
  <c r="J105" i="4"/>
  <c r="K105" i="4"/>
  <c r="H101" i="4"/>
  <c r="J101" i="4"/>
  <c r="F100" i="4"/>
  <c r="H100" i="4"/>
  <c r="H102" i="4" s="1"/>
  <c r="F19" i="5" s="1"/>
  <c r="J100" i="4"/>
  <c r="J102" i="4" s="1"/>
  <c r="G19" i="5" s="1"/>
  <c r="K100" i="4"/>
  <c r="H99" i="4"/>
  <c r="J99" i="4"/>
  <c r="H98" i="4"/>
  <c r="J98" i="4"/>
  <c r="F97" i="4"/>
  <c r="H97" i="4"/>
  <c r="H94" i="4"/>
  <c r="F18" i="5" s="1"/>
  <c r="G180" i="4" s="1"/>
  <c r="H180" i="4" s="1"/>
  <c r="J94" i="4"/>
  <c r="G18" i="5" s="1"/>
  <c r="I180" i="4" s="1"/>
  <c r="J180" i="4" s="1"/>
  <c r="E93" i="4"/>
  <c r="F93" i="4" s="1"/>
  <c r="L93" i="4" s="1"/>
  <c r="H93" i="4"/>
  <c r="J93" i="4"/>
  <c r="F92" i="4"/>
  <c r="H92" i="4"/>
  <c r="J92" i="4"/>
  <c r="K92" i="4"/>
  <c r="H91" i="4"/>
  <c r="J91" i="4"/>
  <c r="H90" i="4"/>
  <c r="J90" i="4"/>
  <c r="H87" i="4"/>
  <c r="F17" i="5" s="1"/>
  <c r="G172" i="4" s="1"/>
  <c r="H172" i="4" s="1"/>
  <c r="J87" i="4"/>
  <c r="G17" i="5" s="1"/>
  <c r="I172" i="4" s="1"/>
  <c r="J172" i="4" s="1"/>
  <c r="H86" i="4"/>
  <c r="J86" i="4"/>
  <c r="H85" i="4"/>
  <c r="E86" i="4" s="1"/>
  <c r="K86" i="4" s="1"/>
  <c r="J85" i="4"/>
  <c r="K85" i="4"/>
  <c r="H84" i="4"/>
  <c r="H83" i="4"/>
  <c r="J83" i="4"/>
  <c r="H80" i="4"/>
  <c r="F16" i="5" s="1"/>
  <c r="G511" i="6" s="1"/>
  <c r="H511" i="6" s="1"/>
  <c r="J80" i="4"/>
  <c r="G16" i="5" s="1"/>
  <c r="I511" i="6" s="1"/>
  <c r="J511" i="6" s="1"/>
  <c r="E79" i="4"/>
  <c r="F79" i="4" s="1"/>
  <c r="L79" i="4" s="1"/>
  <c r="H79" i="4"/>
  <c r="J79" i="4"/>
  <c r="F78" i="4"/>
  <c r="H78" i="4"/>
  <c r="J78" i="4"/>
  <c r="K78" i="4"/>
  <c r="F77" i="4"/>
  <c r="H77" i="4"/>
  <c r="J77" i="4"/>
  <c r="K77" i="4"/>
  <c r="H76" i="4"/>
  <c r="J76" i="4"/>
  <c r="J75" i="4"/>
  <c r="H71" i="4"/>
  <c r="J71" i="4"/>
  <c r="F70" i="4"/>
  <c r="H70" i="4"/>
  <c r="H72" i="4" s="1"/>
  <c r="F15" i="5" s="1"/>
  <c r="G420" i="6" s="1"/>
  <c r="K70" i="4"/>
  <c r="H67" i="4"/>
  <c r="F14" i="5" s="1"/>
  <c r="E66" i="4"/>
  <c r="F66" i="4" s="1"/>
  <c r="L66" i="4" s="1"/>
  <c r="H66" i="4"/>
  <c r="J66" i="4"/>
  <c r="F65" i="4"/>
  <c r="H65" i="4"/>
  <c r="J65" i="4"/>
  <c r="J67" i="4" s="1"/>
  <c r="G14" i="5" s="1"/>
  <c r="K65" i="4"/>
  <c r="E61" i="4"/>
  <c r="F61" i="4" s="1"/>
  <c r="L61" i="4" s="1"/>
  <c r="H61" i="4"/>
  <c r="J61" i="4"/>
  <c r="F60" i="4"/>
  <c r="H60" i="4"/>
  <c r="J60" i="4"/>
  <c r="K60" i="4"/>
  <c r="H59" i="4"/>
  <c r="J59" i="4"/>
  <c r="H58" i="4"/>
  <c r="H62" i="4" s="1"/>
  <c r="F13" i="5" s="1"/>
  <c r="G170" i="6" s="1"/>
  <c r="J58" i="4"/>
  <c r="J62" i="4" s="1"/>
  <c r="G13" i="5" s="1"/>
  <c r="I170" i="6" s="1"/>
  <c r="H54" i="4"/>
  <c r="J54" i="4"/>
  <c r="F53" i="4"/>
  <c r="H52" i="4"/>
  <c r="J52" i="4"/>
  <c r="H51" i="4"/>
  <c r="J51" i="4"/>
  <c r="J48" i="4"/>
  <c r="G11" i="5" s="1"/>
  <c r="I171" i="6" s="1"/>
  <c r="J171" i="6" s="1"/>
  <c r="H47" i="4"/>
  <c r="J47" i="4"/>
  <c r="F46" i="4"/>
  <c r="H46" i="4"/>
  <c r="E47" i="4" s="1"/>
  <c r="K47" i="4" s="1"/>
  <c r="J46" i="4"/>
  <c r="K46" i="4"/>
  <c r="H45" i="4"/>
  <c r="J45" i="4"/>
  <c r="H44" i="4"/>
  <c r="J44" i="4"/>
  <c r="F43" i="4"/>
  <c r="E45" i="4" s="1"/>
  <c r="K45" i="4" s="1"/>
  <c r="H43" i="4"/>
  <c r="H48" i="4" s="1"/>
  <c r="F11" i="5" s="1"/>
  <c r="G171" i="6" s="1"/>
  <c r="H171" i="6" s="1"/>
  <c r="J43" i="4"/>
  <c r="K43" i="4"/>
  <c r="H40" i="4"/>
  <c r="F10" i="5" s="1"/>
  <c r="G191" i="6" s="1"/>
  <c r="H191" i="6" s="1"/>
  <c r="J40" i="4"/>
  <c r="G10" i="5" s="1"/>
  <c r="H39" i="4"/>
  <c r="J39" i="4"/>
  <c r="F38" i="4"/>
  <c r="H38" i="4"/>
  <c r="E39" i="4" s="1"/>
  <c r="J38" i="4"/>
  <c r="H34" i="4"/>
  <c r="J34" i="4"/>
  <c r="F33" i="4"/>
  <c r="H33" i="4"/>
  <c r="F32" i="4"/>
  <c r="H32" i="4"/>
  <c r="H35" i="4" s="1"/>
  <c r="F9" i="5" s="1"/>
  <c r="G521" i="6" s="1"/>
  <c r="H521" i="6" s="1"/>
  <c r="J32" i="4"/>
  <c r="K32" i="4"/>
  <c r="H28" i="4"/>
  <c r="J28" i="4"/>
  <c r="F27" i="4"/>
  <c r="H27" i="4"/>
  <c r="J27" i="4"/>
  <c r="J29" i="4" s="1"/>
  <c r="G8" i="5" s="1"/>
  <c r="K27" i="4"/>
  <c r="F26" i="4"/>
  <c r="H26" i="4"/>
  <c r="J26" i="4"/>
  <c r="H22" i="4"/>
  <c r="J22" i="4"/>
  <c r="F21" i="4"/>
  <c r="H21" i="4"/>
  <c r="J21" i="4"/>
  <c r="F20" i="4"/>
  <c r="H20" i="4"/>
  <c r="H23" i="4" s="1"/>
  <c r="F7" i="5" s="1"/>
  <c r="G155" i="6" s="1"/>
  <c r="J20" i="4"/>
  <c r="J23" i="4" s="1"/>
  <c r="G7" i="5" s="1"/>
  <c r="I155" i="6" s="1"/>
  <c r="K20" i="4"/>
  <c r="H16" i="4"/>
  <c r="J16" i="4"/>
  <c r="F15" i="4"/>
  <c r="H15" i="4"/>
  <c r="E16" i="4" s="1"/>
  <c r="F16" i="4" s="1"/>
  <c r="L16" i="4" s="1"/>
  <c r="J15" i="4"/>
  <c r="K15" i="4"/>
  <c r="F14" i="4"/>
  <c r="H14" i="4"/>
  <c r="H17" i="4" s="1"/>
  <c r="F6" i="5" s="1"/>
  <c r="G154" i="6" s="1"/>
  <c r="H154" i="6" s="1"/>
  <c r="J14" i="4"/>
  <c r="K14" i="4"/>
  <c r="H10" i="4"/>
  <c r="J10" i="4"/>
  <c r="F9" i="4"/>
  <c r="H9" i="4"/>
  <c r="J9" i="4"/>
  <c r="J11" i="4" s="1"/>
  <c r="F5" i="4"/>
  <c r="F6" i="4" s="1"/>
  <c r="H5" i="4"/>
  <c r="H6" i="4" s="1"/>
  <c r="F4" i="5" s="1"/>
  <c r="J696" i="6"/>
  <c r="J628" i="6"/>
  <c r="H594" i="6"/>
  <c r="J594" i="6"/>
  <c r="F593" i="6"/>
  <c r="H593" i="6"/>
  <c r="J593" i="6"/>
  <c r="K593" i="6"/>
  <c r="F592" i="6"/>
  <c r="H592" i="6"/>
  <c r="J592" i="6"/>
  <c r="K592" i="6"/>
  <c r="F591" i="6"/>
  <c r="H591" i="6"/>
  <c r="E594" i="6" s="1"/>
  <c r="F594" i="6" s="1"/>
  <c r="L594" i="6" s="1"/>
  <c r="J591" i="6"/>
  <c r="K591" i="6"/>
  <c r="J590" i="6"/>
  <c r="H589" i="6"/>
  <c r="J589" i="6"/>
  <c r="K589" i="6"/>
  <c r="H588" i="6"/>
  <c r="J588" i="6"/>
  <c r="J587" i="6"/>
  <c r="H586" i="6"/>
  <c r="H585" i="6"/>
  <c r="J585" i="6"/>
  <c r="H584" i="6"/>
  <c r="J584" i="6"/>
  <c r="H583" i="6"/>
  <c r="J583" i="6"/>
  <c r="F582" i="6"/>
  <c r="H582" i="6"/>
  <c r="J582" i="6"/>
  <c r="K582" i="6"/>
  <c r="H581" i="6"/>
  <c r="J581" i="6"/>
  <c r="H580" i="6"/>
  <c r="J580" i="6"/>
  <c r="H566" i="6"/>
  <c r="J566" i="6"/>
  <c r="F565" i="6"/>
  <c r="J565" i="6"/>
  <c r="F564" i="6"/>
  <c r="H564" i="6"/>
  <c r="J564" i="6"/>
  <c r="K564" i="6"/>
  <c r="H563" i="6"/>
  <c r="J563" i="6"/>
  <c r="H562" i="6"/>
  <c r="J562" i="6"/>
  <c r="H561" i="6"/>
  <c r="J561" i="6"/>
  <c r="H560" i="6"/>
  <c r="J560" i="6"/>
  <c r="H559" i="6"/>
  <c r="J559" i="6"/>
  <c r="J558" i="6"/>
  <c r="H557" i="6"/>
  <c r="H536" i="6"/>
  <c r="J536" i="6"/>
  <c r="H519" i="6"/>
  <c r="J519" i="6"/>
  <c r="H518" i="6"/>
  <c r="J518" i="6"/>
  <c r="H517" i="6"/>
  <c r="J517" i="6"/>
  <c r="H516" i="6"/>
  <c r="H515" i="6"/>
  <c r="J515" i="6"/>
  <c r="H507" i="6"/>
  <c r="J507" i="6"/>
  <c r="H506" i="6"/>
  <c r="J506" i="6"/>
  <c r="F505" i="6"/>
  <c r="H505" i="6"/>
  <c r="J505" i="6"/>
  <c r="K505" i="6"/>
  <c r="H504" i="6"/>
  <c r="J504" i="6"/>
  <c r="F503" i="6"/>
  <c r="H503" i="6"/>
  <c r="J503" i="6"/>
  <c r="K503" i="6"/>
  <c r="F502" i="6"/>
  <c r="H502" i="6"/>
  <c r="J502" i="6"/>
  <c r="K502" i="6"/>
  <c r="H501" i="6"/>
  <c r="J501" i="6"/>
  <c r="J499" i="6"/>
  <c r="H482" i="6"/>
  <c r="J482" i="6"/>
  <c r="H481" i="6"/>
  <c r="J481" i="6"/>
  <c r="F480" i="6"/>
  <c r="H480" i="6"/>
  <c r="J480" i="6"/>
  <c r="K480" i="6"/>
  <c r="F479" i="6"/>
  <c r="H479" i="6"/>
  <c r="J479" i="6"/>
  <c r="K479" i="6"/>
  <c r="H478" i="6"/>
  <c r="J478" i="6"/>
  <c r="H477" i="6"/>
  <c r="J477" i="6"/>
  <c r="K477" i="6"/>
  <c r="F476" i="6"/>
  <c r="H476" i="6"/>
  <c r="J476" i="6"/>
  <c r="K476" i="6"/>
  <c r="H475" i="6"/>
  <c r="J475" i="6"/>
  <c r="H442" i="6"/>
  <c r="H420" i="6"/>
  <c r="H397" i="6"/>
  <c r="J375" i="6"/>
  <c r="J329" i="6"/>
  <c r="F313" i="6"/>
  <c r="H313" i="6"/>
  <c r="J313" i="6"/>
  <c r="K313" i="6"/>
  <c r="F312" i="6"/>
  <c r="F310" i="6"/>
  <c r="H309" i="6"/>
  <c r="J309" i="6"/>
  <c r="H307" i="6"/>
  <c r="J307" i="6"/>
  <c r="H282" i="6"/>
  <c r="J282" i="6"/>
  <c r="J281" i="6"/>
  <c r="H272" i="6"/>
  <c r="J272" i="6"/>
  <c r="F271" i="6"/>
  <c r="H271" i="6"/>
  <c r="J271" i="6"/>
  <c r="K271" i="6"/>
  <c r="F270" i="6"/>
  <c r="H270" i="6"/>
  <c r="E272" i="6" s="1"/>
  <c r="F272" i="6" s="1"/>
  <c r="L272" i="6" s="1"/>
  <c r="J270" i="6"/>
  <c r="K270" i="6"/>
  <c r="F269" i="6"/>
  <c r="H269" i="6"/>
  <c r="J269" i="6"/>
  <c r="K269" i="6"/>
  <c r="H267" i="6"/>
  <c r="J267" i="6"/>
  <c r="H266" i="6"/>
  <c r="J266" i="6"/>
  <c r="J265" i="6"/>
  <c r="H264" i="6"/>
  <c r="J264" i="6"/>
  <c r="H263" i="6"/>
  <c r="J263" i="6"/>
  <c r="H262" i="6"/>
  <c r="J262" i="6"/>
  <c r="H261" i="6"/>
  <c r="J261" i="6"/>
  <c r="H260" i="6"/>
  <c r="J260" i="6"/>
  <c r="H259" i="6"/>
  <c r="J259" i="6"/>
  <c r="H258" i="6"/>
  <c r="J258" i="6"/>
  <c r="H244" i="6"/>
  <c r="J244" i="6"/>
  <c r="F243" i="6"/>
  <c r="H243" i="6"/>
  <c r="J243" i="6"/>
  <c r="K243" i="6"/>
  <c r="F242" i="6"/>
  <c r="H242" i="6"/>
  <c r="J242" i="6"/>
  <c r="K242" i="6"/>
  <c r="H241" i="6"/>
  <c r="J241" i="6"/>
  <c r="H240" i="6"/>
  <c r="J240" i="6"/>
  <c r="H239" i="6"/>
  <c r="J239" i="6"/>
  <c r="H238" i="6"/>
  <c r="J238" i="6"/>
  <c r="H237" i="6"/>
  <c r="J237" i="6"/>
  <c r="J236" i="6"/>
  <c r="H235" i="6"/>
  <c r="J235" i="6"/>
  <c r="H229" i="6"/>
  <c r="J229" i="6"/>
  <c r="F228" i="6"/>
  <c r="H228" i="6"/>
  <c r="J228" i="6"/>
  <c r="K228" i="6"/>
  <c r="F227" i="6"/>
  <c r="H227" i="6"/>
  <c r="J227" i="6"/>
  <c r="K227" i="6"/>
  <c r="F226" i="6"/>
  <c r="H226" i="6"/>
  <c r="J226" i="6"/>
  <c r="K226" i="6"/>
  <c r="F225" i="6"/>
  <c r="H225" i="6"/>
  <c r="E229" i="6" s="1"/>
  <c r="F229" i="6" s="1"/>
  <c r="L229" i="6" s="1"/>
  <c r="J225" i="6"/>
  <c r="K225" i="6"/>
  <c r="H224" i="6"/>
  <c r="J224" i="6"/>
  <c r="F223" i="6"/>
  <c r="H223" i="6"/>
  <c r="J223" i="6"/>
  <c r="K223" i="6"/>
  <c r="H222" i="6"/>
  <c r="J222" i="6"/>
  <c r="H221" i="6"/>
  <c r="J221" i="6"/>
  <c r="F220" i="6"/>
  <c r="H220" i="6"/>
  <c r="F219" i="6"/>
  <c r="H219" i="6"/>
  <c r="J219" i="6"/>
  <c r="K219" i="6"/>
  <c r="F218" i="6"/>
  <c r="H218" i="6"/>
  <c r="J218" i="6"/>
  <c r="K218" i="6"/>
  <c r="F217" i="6"/>
  <c r="H217" i="6"/>
  <c r="J217" i="6"/>
  <c r="F216" i="6"/>
  <c r="H216" i="6"/>
  <c r="J216" i="6"/>
  <c r="K216" i="6"/>
  <c r="F215" i="6"/>
  <c r="H215" i="6"/>
  <c r="J215" i="6"/>
  <c r="K215" i="6"/>
  <c r="H214" i="6"/>
  <c r="J214" i="6"/>
  <c r="F213" i="6"/>
  <c r="H213" i="6"/>
  <c r="J213" i="6"/>
  <c r="H212" i="6"/>
  <c r="J212" i="6"/>
  <c r="H194" i="6"/>
  <c r="J194" i="6"/>
  <c r="J191" i="6"/>
  <c r="J189" i="6"/>
  <c r="J173" i="6"/>
  <c r="H170" i="6"/>
  <c r="J170" i="6"/>
  <c r="J169" i="6"/>
  <c r="H166" i="6"/>
  <c r="H155" i="6"/>
  <c r="J155" i="6"/>
  <c r="H153" i="6"/>
  <c r="J153" i="6"/>
  <c r="H152" i="6"/>
  <c r="J152" i="6"/>
  <c r="F151" i="6"/>
  <c r="H151" i="6"/>
  <c r="J151" i="6"/>
  <c r="K151" i="6"/>
  <c r="F150" i="6"/>
  <c r="H150" i="6"/>
  <c r="J150" i="6"/>
  <c r="H149" i="6"/>
  <c r="J149" i="6"/>
  <c r="H148" i="6"/>
  <c r="J148" i="6"/>
  <c r="H147" i="6"/>
  <c r="J147" i="6"/>
  <c r="F134" i="6"/>
  <c r="H134" i="6"/>
  <c r="J134" i="6"/>
  <c r="K134" i="6"/>
  <c r="H133" i="6"/>
  <c r="J133" i="6"/>
  <c r="H132" i="6"/>
  <c r="J132" i="6"/>
  <c r="H131" i="6"/>
  <c r="J131" i="6"/>
  <c r="H130" i="6"/>
  <c r="J130" i="6"/>
  <c r="H129" i="6"/>
  <c r="J129" i="6"/>
  <c r="H128" i="6"/>
  <c r="J128" i="6"/>
  <c r="K128" i="6"/>
  <c r="F127" i="6"/>
  <c r="H127" i="6"/>
  <c r="J127" i="6"/>
  <c r="H126" i="6"/>
  <c r="J126" i="6"/>
  <c r="F125" i="6"/>
  <c r="H125" i="6"/>
  <c r="J125" i="6"/>
  <c r="K125" i="6"/>
  <c r="F124" i="6"/>
  <c r="H124" i="6"/>
  <c r="J124" i="6"/>
  <c r="K124" i="6"/>
  <c r="H123" i="6"/>
  <c r="J123" i="6"/>
  <c r="F122" i="6"/>
  <c r="H122" i="6"/>
  <c r="J122" i="6"/>
  <c r="K122" i="6"/>
  <c r="F121" i="6"/>
  <c r="H121" i="6"/>
  <c r="J121" i="6"/>
  <c r="H120" i="6"/>
  <c r="J120" i="6"/>
  <c r="H119" i="6"/>
  <c r="J119" i="6"/>
  <c r="F118" i="6"/>
  <c r="H118" i="6"/>
  <c r="J118" i="6"/>
  <c r="H117" i="6"/>
  <c r="J117" i="6"/>
  <c r="H116" i="6"/>
  <c r="J116" i="6"/>
  <c r="H115" i="6"/>
  <c r="J115" i="6"/>
  <c r="K115" i="6"/>
  <c r="J114" i="6"/>
  <c r="H113" i="6"/>
  <c r="J113" i="6"/>
  <c r="H102" i="6"/>
  <c r="F88" i="6"/>
  <c r="H88" i="6"/>
  <c r="J88" i="6"/>
  <c r="K88" i="6"/>
  <c r="H87" i="6"/>
  <c r="J87" i="6"/>
  <c r="K87" i="6"/>
  <c r="F86" i="6"/>
  <c r="H86" i="6"/>
  <c r="J86" i="6"/>
  <c r="K86" i="6"/>
  <c r="F85" i="6"/>
  <c r="H85" i="6"/>
  <c r="J85" i="6"/>
  <c r="K85" i="6"/>
  <c r="H84" i="6"/>
  <c r="J84" i="6"/>
  <c r="H83" i="6"/>
  <c r="J83" i="6"/>
  <c r="K83" i="6"/>
  <c r="F82" i="6"/>
  <c r="H82" i="6"/>
  <c r="J82" i="6"/>
  <c r="H81" i="6"/>
  <c r="J81" i="6"/>
  <c r="K81" i="6"/>
  <c r="H80" i="6"/>
  <c r="J80" i="6"/>
  <c r="K80" i="6"/>
  <c r="F79" i="6"/>
  <c r="H79" i="6"/>
  <c r="J79" i="6"/>
  <c r="K79" i="6"/>
  <c r="H78" i="6"/>
  <c r="J78" i="6"/>
  <c r="K78" i="6"/>
  <c r="H77" i="6"/>
  <c r="J77" i="6"/>
  <c r="F76" i="6"/>
  <c r="H76" i="6"/>
  <c r="J76" i="6"/>
  <c r="K76" i="6"/>
  <c r="H75" i="6"/>
  <c r="J75" i="6"/>
  <c r="F74" i="6"/>
  <c r="H74" i="6"/>
  <c r="J74" i="6"/>
  <c r="K74" i="6"/>
  <c r="F73" i="6"/>
  <c r="H73" i="6"/>
  <c r="J73" i="6"/>
  <c r="K73" i="6"/>
  <c r="F72" i="6"/>
  <c r="H72" i="6"/>
  <c r="J72" i="6"/>
  <c r="K72" i="6"/>
  <c r="H71" i="6"/>
  <c r="J71" i="6"/>
  <c r="F70" i="6"/>
  <c r="H70" i="6"/>
  <c r="J70" i="6"/>
  <c r="H69" i="6"/>
  <c r="J69" i="6"/>
  <c r="K69" i="6"/>
  <c r="H68" i="6"/>
  <c r="J68" i="6"/>
  <c r="K68" i="6"/>
  <c r="F67" i="6"/>
  <c r="H67" i="6"/>
  <c r="J67" i="6"/>
  <c r="H66" i="6"/>
  <c r="J66" i="6"/>
  <c r="F65" i="6"/>
  <c r="H65" i="6"/>
  <c r="J65" i="6"/>
  <c r="K65" i="6"/>
  <c r="F64" i="6"/>
  <c r="H64" i="6"/>
  <c r="J64" i="6"/>
  <c r="K64" i="6"/>
  <c r="H63" i="6"/>
  <c r="J63" i="6"/>
  <c r="F62" i="6"/>
  <c r="H62" i="6"/>
  <c r="J62" i="6"/>
  <c r="K62" i="6"/>
  <c r="F61" i="6"/>
  <c r="H61" i="6"/>
  <c r="J61" i="6"/>
  <c r="K61" i="6"/>
  <c r="H60" i="6"/>
  <c r="J60" i="6"/>
  <c r="K60" i="6"/>
  <c r="F59" i="6"/>
  <c r="H59" i="6"/>
  <c r="J59" i="6"/>
  <c r="K59" i="6"/>
  <c r="H58" i="6"/>
  <c r="J58" i="6"/>
  <c r="H57" i="6"/>
  <c r="J57" i="6"/>
  <c r="F56" i="6"/>
  <c r="H56" i="6"/>
  <c r="J56" i="6"/>
  <c r="L56" i="6" s="1"/>
  <c r="K56" i="6"/>
  <c r="H52" i="6"/>
  <c r="J49" i="6"/>
  <c r="J39" i="6"/>
  <c r="J34" i="6"/>
  <c r="J32" i="6"/>
  <c r="J13" i="6"/>
  <c r="J11" i="6"/>
  <c r="J8" i="6"/>
  <c r="H7" i="6"/>
  <c r="J7" i="6"/>
  <c r="K565" i="6" l="1"/>
  <c r="I535" i="6"/>
  <c r="J535" i="6" s="1"/>
  <c r="I192" i="6"/>
  <c r="J192" i="6" s="1"/>
  <c r="I29" i="6"/>
  <c r="J29" i="6" s="1"/>
  <c r="I489" i="6"/>
  <c r="J489" i="6" s="1"/>
  <c r="F551" i="4"/>
  <c r="K551" i="4"/>
  <c r="J220" i="6"/>
  <c r="K220" i="6"/>
  <c r="I28" i="6"/>
  <c r="J28" i="6" s="1"/>
  <c r="I488" i="6"/>
  <c r="J488" i="6" s="1"/>
  <c r="E309" i="4"/>
  <c r="F309" i="4" s="1"/>
  <c r="L309" i="4" s="1"/>
  <c r="H310" i="4"/>
  <c r="F45" i="5" s="1"/>
  <c r="G13" i="6" s="1"/>
  <c r="H13" i="6" s="1"/>
  <c r="J176" i="4"/>
  <c r="J181" i="4" s="1"/>
  <c r="G29" i="5" s="1"/>
  <c r="I300" i="4" s="1"/>
  <c r="J300" i="4" s="1"/>
  <c r="K176" i="4"/>
  <c r="J463" i="4"/>
  <c r="K463" i="4"/>
  <c r="J475" i="4"/>
  <c r="K475" i="4"/>
  <c r="H492" i="4"/>
  <c r="L492" i="4" s="1"/>
  <c r="K492" i="4"/>
  <c r="K517" i="4"/>
  <c r="J517" i="4"/>
  <c r="H538" i="4"/>
  <c r="H541" i="4" s="1"/>
  <c r="F82" i="5" s="1"/>
  <c r="K538" i="4"/>
  <c r="K464" i="4"/>
  <c r="F464" i="4"/>
  <c r="F476" i="4"/>
  <c r="K476" i="4"/>
  <c r="L538" i="4"/>
  <c r="J541" i="4"/>
  <c r="G82" i="5" s="1"/>
  <c r="I493" i="4" s="1"/>
  <c r="J493" i="4" s="1"/>
  <c r="J494" i="4" s="1"/>
  <c r="G73" i="5" s="1"/>
  <c r="I497" i="6" s="1"/>
  <c r="J497" i="6" s="1"/>
  <c r="H578" i="6"/>
  <c r="G35" i="7" s="1"/>
  <c r="H35" i="7" s="1"/>
  <c r="F315" i="6"/>
  <c r="G578" i="4"/>
  <c r="H578" i="4" s="1"/>
  <c r="H582" i="4" s="1"/>
  <c r="F88" i="5" s="1"/>
  <c r="G110" i="6" s="1"/>
  <c r="H110" i="6" s="1"/>
  <c r="G557" i="4"/>
  <c r="H557" i="4" s="1"/>
  <c r="H561" i="4" s="1"/>
  <c r="F85" i="5" s="1"/>
  <c r="G107" i="6" s="1"/>
  <c r="H107" i="6" s="1"/>
  <c r="G564" i="4"/>
  <c r="H564" i="4" s="1"/>
  <c r="H568" i="4" s="1"/>
  <c r="F86" i="5" s="1"/>
  <c r="G550" i="4"/>
  <c r="H550" i="4" s="1"/>
  <c r="H554" i="4" s="1"/>
  <c r="F84" i="5" s="1"/>
  <c r="G571" i="4"/>
  <c r="H571" i="4" s="1"/>
  <c r="H575" i="4" s="1"/>
  <c r="F87" i="5" s="1"/>
  <c r="I419" i="6"/>
  <c r="J419" i="6" s="1"/>
  <c r="I718" i="6"/>
  <c r="J718" i="6" s="1"/>
  <c r="J304" i="4"/>
  <c r="G44" i="5" s="1"/>
  <c r="I41" i="6" s="1"/>
  <c r="J41" i="6" s="1"/>
  <c r="I492" i="6"/>
  <c r="J492" i="6" s="1"/>
  <c r="I37" i="6"/>
  <c r="J37" i="6" s="1"/>
  <c r="G629" i="6"/>
  <c r="H629" i="6" s="1"/>
  <c r="G673" i="6"/>
  <c r="H673" i="6" s="1"/>
  <c r="G351" i="6"/>
  <c r="H351" i="6" s="1"/>
  <c r="G311" i="6"/>
  <c r="H311" i="6" s="1"/>
  <c r="J173" i="4"/>
  <c r="G28" i="5" s="1"/>
  <c r="I292" i="4" s="1"/>
  <c r="J292" i="4" s="1"/>
  <c r="J296" i="4" s="1"/>
  <c r="G43" i="5" s="1"/>
  <c r="I40" i="6" s="1"/>
  <c r="J40" i="6" s="1"/>
  <c r="G28" i="6"/>
  <c r="H28" i="6" s="1"/>
  <c r="G488" i="6"/>
  <c r="H488" i="6" s="1"/>
  <c r="E10" i="4"/>
  <c r="F10" i="4" s="1"/>
  <c r="L10" i="4" s="1"/>
  <c r="H11" i="4"/>
  <c r="F5" i="5" s="1"/>
  <c r="H29" i="4"/>
  <c r="F8" i="5" s="1"/>
  <c r="E28" i="4"/>
  <c r="F28" i="4" s="1"/>
  <c r="L28" i="4" s="1"/>
  <c r="I520" i="6"/>
  <c r="J520" i="6" s="1"/>
  <c r="I156" i="6"/>
  <c r="J156" i="6" s="1"/>
  <c r="G492" i="6"/>
  <c r="H492" i="6" s="1"/>
  <c r="G37" i="6"/>
  <c r="H37" i="6" s="1"/>
  <c r="E581" i="4"/>
  <c r="F581" i="4" s="1"/>
  <c r="L581" i="4" s="1"/>
  <c r="E629" i="6"/>
  <c r="E673" i="6"/>
  <c r="E351" i="6"/>
  <c r="I157" i="6"/>
  <c r="J157" i="6" s="1"/>
  <c r="I168" i="6"/>
  <c r="J168" i="6" s="1"/>
  <c r="I522" i="6"/>
  <c r="J522" i="6" s="1"/>
  <c r="F507" i="4"/>
  <c r="K507" i="4"/>
  <c r="K422" i="4"/>
  <c r="F422" i="4"/>
  <c r="K239" i="4"/>
  <c r="F239" i="4"/>
  <c r="E240" i="4" s="1"/>
  <c r="F240" i="4" s="1"/>
  <c r="L240" i="4" s="1"/>
  <c r="F136" i="4"/>
  <c r="E137" i="4" s="1"/>
  <c r="F137" i="4" s="1"/>
  <c r="L137" i="4" s="1"/>
  <c r="K136" i="4"/>
  <c r="J33" i="4"/>
  <c r="L33" i="4" s="1"/>
  <c r="K33" i="4"/>
  <c r="H53" i="4"/>
  <c r="E54" i="4" s="1"/>
  <c r="F54" i="4" s="1"/>
  <c r="L54" i="4" s="1"/>
  <c r="K53" i="4"/>
  <c r="F108" i="4"/>
  <c r="K108" i="4"/>
  <c r="H121" i="4"/>
  <c r="K121" i="4"/>
  <c r="F131" i="4"/>
  <c r="L131" i="4" s="1"/>
  <c r="K131" i="4"/>
  <c r="H144" i="4"/>
  <c r="H149" i="4" s="1"/>
  <c r="F25" i="5" s="1"/>
  <c r="K144" i="4"/>
  <c r="J154" i="4"/>
  <c r="J157" i="4" s="1"/>
  <c r="G26" i="5" s="1"/>
  <c r="I100" i="6" s="1"/>
  <c r="J100" i="6" s="1"/>
  <c r="K154" i="4"/>
  <c r="K168" i="4"/>
  <c r="I9" i="6"/>
  <c r="J9" i="6" s="1"/>
  <c r="I444" i="6"/>
  <c r="J444" i="6" s="1"/>
  <c r="I305" i="6"/>
  <c r="J305" i="6" s="1"/>
  <c r="I627" i="6"/>
  <c r="J627" i="6" s="1"/>
  <c r="K58" i="4"/>
  <c r="F58" i="4"/>
  <c r="F348" i="4"/>
  <c r="L348" i="4" s="1"/>
  <c r="K348" i="4"/>
  <c r="F512" i="4"/>
  <c r="K512" i="4"/>
  <c r="F320" i="4"/>
  <c r="L320" i="4" s="1"/>
  <c r="K320" i="4"/>
  <c r="F273" i="4"/>
  <c r="K273" i="4"/>
  <c r="F160" i="4"/>
  <c r="E161" i="4" s="1"/>
  <c r="F161" i="4" s="1"/>
  <c r="L161" i="4" s="1"/>
  <c r="K160" i="4"/>
  <c r="J149" i="4"/>
  <c r="G25" i="5" s="1"/>
  <c r="I490" i="6"/>
  <c r="J490" i="6" s="1"/>
  <c r="G493" i="6"/>
  <c r="H493" i="6" s="1"/>
  <c r="G43" i="6"/>
  <c r="H43" i="6" s="1"/>
  <c r="H633" i="4"/>
  <c r="E632" i="4"/>
  <c r="F632" i="4" s="1"/>
  <c r="L632" i="4" s="1"/>
  <c r="F580" i="4"/>
  <c r="K580" i="4"/>
  <c r="F592" i="4"/>
  <c r="K592" i="4"/>
  <c r="H613" i="4"/>
  <c r="E615" i="4" s="1"/>
  <c r="F615" i="4" s="1"/>
  <c r="L615" i="4" s="1"/>
  <c r="K613" i="4"/>
  <c r="H625" i="4"/>
  <c r="K625" i="4"/>
  <c r="H637" i="4"/>
  <c r="H639" i="4" s="1"/>
  <c r="F97" i="5" s="1"/>
  <c r="G306" i="6" s="1"/>
  <c r="H306" i="6" s="1"/>
  <c r="K637" i="4"/>
  <c r="H649" i="4"/>
  <c r="L649" i="4" s="1"/>
  <c r="K649" i="4"/>
  <c r="H661" i="4"/>
  <c r="K661" i="4"/>
  <c r="H673" i="4"/>
  <c r="K673" i="4"/>
  <c r="K685" i="4"/>
  <c r="H697" i="4"/>
  <c r="K697" i="4"/>
  <c r="H709" i="4"/>
  <c r="H710" i="4" s="1"/>
  <c r="F109" i="5" s="1"/>
  <c r="K709" i="4"/>
  <c r="H719" i="4"/>
  <c r="H720" i="4" s="1"/>
  <c r="K719" i="4"/>
  <c r="H729" i="4"/>
  <c r="K729" i="4"/>
  <c r="K739" i="4"/>
  <c r="H750" i="4"/>
  <c r="K750" i="4"/>
  <c r="K766" i="4"/>
  <c r="H778" i="4"/>
  <c r="H779" i="4" s="1"/>
  <c r="F122" i="5" s="1"/>
  <c r="G399" i="6" s="1"/>
  <c r="H399" i="6" s="1"/>
  <c r="K778" i="4"/>
  <c r="G143" i="6"/>
  <c r="H143" i="6" s="1"/>
  <c r="I500" i="6"/>
  <c r="J500" i="6" s="1"/>
  <c r="I51" i="6"/>
  <c r="J51" i="6" s="1"/>
  <c r="I514" i="6"/>
  <c r="J514" i="6" s="1"/>
  <c r="I146" i="6"/>
  <c r="J146" i="6" s="1"/>
  <c r="L591" i="4"/>
  <c r="J594" i="4"/>
  <c r="G90" i="5" s="1"/>
  <c r="I518" i="4" s="1"/>
  <c r="J518" i="4" s="1"/>
  <c r="I376" i="6"/>
  <c r="J376" i="6" s="1"/>
  <c r="I697" i="6"/>
  <c r="J697" i="6" s="1"/>
  <c r="I143" i="6"/>
  <c r="J143" i="6" s="1"/>
  <c r="G495" i="6"/>
  <c r="H495" i="6" s="1"/>
  <c r="J578" i="6"/>
  <c r="I35" i="7" s="1"/>
  <c r="J35" i="7" s="1"/>
  <c r="G419" i="6"/>
  <c r="H419" i="6" s="1"/>
  <c r="H440" i="6" s="1"/>
  <c r="G26" i="7" s="1"/>
  <c r="H26" i="7" s="1"/>
  <c r="G718" i="6"/>
  <c r="H718" i="6" s="1"/>
  <c r="H739" i="6" s="1"/>
  <c r="G44" i="7" s="1"/>
  <c r="H44" i="7" s="1"/>
  <c r="E593" i="4"/>
  <c r="F593" i="4" s="1"/>
  <c r="H594" i="4"/>
  <c r="F90" i="5" s="1"/>
  <c r="G518" i="4" s="1"/>
  <c r="H518" i="4" s="1"/>
  <c r="H519" i="4" s="1"/>
  <c r="F78" i="5" s="1"/>
  <c r="H730" i="4"/>
  <c r="F113" i="5" s="1"/>
  <c r="G314" i="6" s="1"/>
  <c r="H314" i="6" s="1"/>
  <c r="H324" i="4"/>
  <c r="F47" i="5" s="1"/>
  <c r="G12" i="6" s="1"/>
  <c r="H12" i="6" s="1"/>
  <c r="E323" i="4"/>
  <c r="F323" i="4" s="1"/>
  <c r="L323" i="4" s="1"/>
  <c r="J336" i="4"/>
  <c r="J338" i="4" s="1"/>
  <c r="G49" i="5" s="1"/>
  <c r="I442" i="6" s="1"/>
  <c r="J442" i="6" s="1"/>
  <c r="K336" i="4"/>
  <c r="F355" i="4"/>
  <c r="K355" i="4"/>
  <c r="G500" i="6"/>
  <c r="H500" i="6" s="1"/>
  <c r="G51" i="6"/>
  <c r="H51" i="6" s="1"/>
  <c r="G514" i="6"/>
  <c r="H514" i="6" s="1"/>
  <c r="G146" i="6"/>
  <c r="H146" i="6" s="1"/>
  <c r="K428" i="4"/>
  <c r="F428" i="4"/>
  <c r="J435" i="4"/>
  <c r="J440" i="4" s="1"/>
  <c r="G64" i="5" s="1"/>
  <c r="K435" i="4"/>
  <c r="I495" i="6"/>
  <c r="J495" i="6" s="1"/>
  <c r="J233" i="6"/>
  <c r="I14" i="7" s="1"/>
  <c r="J14" i="7" s="1"/>
  <c r="G29" i="6"/>
  <c r="H29" i="6" s="1"/>
  <c r="G489" i="6"/>
  <c r="H489" i="6" s="1"/>
  <c r="F308" i="4"/>
  <c r="K308" i="4"/>
  <c r="J324" i="4"/>
  <c r="G47" i="5" s="1"/>
  <c r="I12" i="6" s="1"/>
  <c r="J12" i="6" s="1"/>
  <c r="F329" i="4"/>
  <c r="K329" i="4"/>
  <c r="H341" i="4"/>
  <c r="H344" i="4" s="1"/>
  <c r="F50" i="5" s="1"/>
  <c r="G8" i="6" s="1"/>
  <c r="H8" i="6" s="1"/>
  <c r="K341" i="4"/>
  <c r="H375" i="4"/>
  <c r="F54" i="5" s="1"/>
  <c r="G10" i="6" s="1"/>
  <c r="H10" i="6" s="1"/>
  <c r="H431" i="4"/>
  <c r="F63" i="5" s="1"/>
  <c r="G53" i="6" s="1"/>
  <c r="H53" i="6" s="1"/>
  <c r="K436" i="4"/>
  <c r="F436" i="4"/>
  <c r="H757" i="4"/>
  <c r="F118" i="5" s="1"/>
  <c r="E756" i="4"/>
  <c r="K756" i="4" s="1"/>
  <c r="I310" i="6"/>
  <c r="J310" i="6" s="1"/>
  <c r="L216" i="6"/>
  <c r="J256" i="6"/>
  <c r="I16" i="7" s="1"/>
  <c r="J16" i="7" s="1"/>
  <c r="J17" i="4"/>
  <c r="G6" i="5" s="1"/>
  <c r="I154" i="6" s="1"/>
  <c r="J154" i="6" s="1"/>
  <c r="J395" i="4"/>
  <c r="G57" i="5" s="1"/>
  <c r="E587" i="4"/>
  <c r="F587" i="4" s="1"/>
  <c r="H588" i="4"/>
  <c r="F89" i="5" s="1"/>
  <c r="G508" i="4" s="1"/>
  <c r="H508" i="4" s="1"/>
  <c r="H509" i="4" s="1"/>
  <c r="F76" i="5" s="1"/>
  <c r="G173" i="6" s="1"/>
  <c r="H173" i="6" s="1"/>
  <c r="J675" i="4"/>
  <c r="G103" i="5" s="1"/>
  <c r="I398" i="6" s="1"/>
  <c r="J398" i="6" s="1"/>
  <c r="H739" i="4"/>
  <c r="H740" i="4" s="1"/>
  <c r="F115" i="5" s="1"/>
  <c r="H299" i="4"/>
  <c r="K299" i="4"/>
  <c r="E311" i="6"/>
  <c r="H233" i="6"/>
  <c r="G14" i="7" s="1"/>
  <c r="H14" i="7" s="1"/>
  <c r="E244" i="6"/>
  <c r="F244" i="6" s="1"/>
  <c r="L244" i="6" s="1"/>
  <c r="F99" i="4"/>
  <c r="G465" i="6"/>
  <c r="H465" i="6" s="1"/>
  <c r="G97" i="6"/>
  <c r="H97" i="6" s="1"/>
  <c r="H168" i="4"/>
  <c r="H173" i="4" s="1"/>
  <c r="F28" i="5" s="1"/>
  <c r="G292" i="4" s="1"/>
  <c r="H292" i="4" s="1"/>
  <c r="H296" i="4" s="1"/>
  <c r="F43" i="5" s="1"/>
  <c r="G40" i="6" s="1"/>
  <c r="H40" i="6" s="1"/>
  <c r="E316" i="4"/>
  <c r="F316" i="4" s="1"/>
  <c r="H317" i="4"/>
  <c r="F46" i="5" s="1"/>
  <c r="G11" i="6" s="1"/>
  <c r="H11" i="6" s="1"/>
  <c r="H331" i="4"/>
  <c r="F48" i="5" s="1"/>
  <c r="G5" i="6" s="1"/>
  <c r="H5" i="6" s="1"/>
  <c r="G473" i="6"/>
  <c r="H473" i="6" s="1"/>
  <c r="G111" i="6"/>
  <c r="H111" i="6" s="1"/>
  <c r="H675" i="4"/>
  <c r="F103" i="5" s="1"/>
  <c r="G398" i="6" s="1"/>
  <c r="H398" i="6" s="1"/>
  <c r="H417" i="6" s="1"/>
  <c r="G25" i="7" s="1"/>
  <c r="H25" i="7" s="1"/>
  <c r="J787" i="4"/>
  <c r="G123" i="5" s="1"/>
  <c r="I459" i="4" s="1"/>
  <c r="J459" i="4" s="1"/>
  <c r="E257" i="4"/>
  <c r="F257" i="4" s="1"/>
  <c r="L257" i="4" s="1"/>
  <c r="H276" i="4"/>
  <c r="F40" i="5" s="1"/>
  <c r="H608" i="4"/>
  <c r="F92" i="5" s="1"/>
  <c r="G458" i="4" s="1"/>
  <c r="H458" i="4" s="1"/>
  <c r="H616" i="4"/>
  <c r="F93" i="5" s="1"/>
  <c r="G457" i="4" s="1"/>
  <c r="H457" i="4" s="1"/>
  <c r="I603" i="6"/>
  <c r="J603" i="6" s="1"/>
  <c r="J624" i="6" s="1"/>
  <c r="I39" i="7" s="1"/>
  <c r="J39" i="7" s="1"/>
  <c r="I283" i="6"/>
  <c r="J283" i="6" s="1"/>
  <c r="J302" i="6" s="1"/>
  <c r="I20" i="7" s="1"/>
  <c r="J20" i="7" s="1"/>
  <c r="K185" i="4"/>
  <c r="K222" i="4"/>
  <c r="H251" i="4"/>
  <c r="H258" i="4" s="1"/>
  <c r="F37" i="5" s="1"/>
  <c r="G193" i="6" s="1"/>
  <c r="H193" i="6" s="1"/>
  <c r="K251" i="4"/>
  <c r="J256" i="4"/>
  <c r="J258" i="4" s="1"/>
  <c r="G37" i="5" s="1"/>
  <c r="I193" i="6" s="1"/>
  <c r="J193" i="6" s="1"/>
  <c r="K256" i="4"/>
  <c r="H181" i="4"/>
  <c r="F29" i="5" s="1"/>
  <c r="G300" i="4" s="1"/>
  <c r="H300" i="4" s="1"/>
  <c r="H304" i="4" s="1"/>
  <c r="F44" i="5" s="1"/>
  <c r="G41" i="6" s="1"/>
  <c r="H41" i="6" s="1"/>
  <c r="H194" i="4"/>
  <c r="F31" i="5" s="1"/>
  <c r="E193" i="4"/>
  <c r="F193" i="4" s="1"/>
  <c r="L193" i="4" s="1"/>
  <c r="I513" i="6"/>
  <c r="J513" i="6" s="1"/>
  <c r="I145" i="6"/>
  <c r="J145" i="6" s="1"/>
  <c r="G603" i="6"/>
  <c r="H603" i="6" s="1"/>
  <c r="H624" i="6" s="1"/>
  <c r="G39" i="7" s="1"/>
  <c r="H39" i="7" s="1"/>
  <c r="G283" i="6"/>
  <c r="H283" i="6" s="1"/>
  <c r="F198" i="4"/>
  <c r="K198" i="4"/>
  <c r="F233" i="4"/>
  <c r="K233" i="4"/>
  <c r="H261" i="4"/>
  <c r="H264" i="4" s="1"/>
  <c r="F38" i="5" s="1"/>
  <c r="G36" i="6" s="1"/>
  <c r="H36" i="6" s="1"/>
  <c r="K261" i="4"/>
  <c r="K274" i="4"/>
  <c r="F274" i="4"/>
  <c r="J627" i="4"/>
  <c r="G95" i="5" s="1"/>
  <c r="G350" i="6"/>
  <c r="H350" i="6" s="1"/>
  <c r="G672" i="6"/>
  <c r="H672" i="6" s="1"/>
  <c r="H693" i="6" s="1"/>
  <c r="G42" i="7" s="1"/>
  <c r="H42" i="7" s="1"/>
  <c r="J504" i="4"/>
  <c r="G75" i="5" s="1"/>
  <c r="I102" i="6" s="1"/>
  <c r="J102" i="6" s="1"/>
  <c r="E626" i="4"/>
  <c r="J651" i="4"/>
  <c r="G99" i="5" s="1"/>
  <c r="I308" i="6" s="1"/>
  <c r="J308" i="6" s="1"/>
  <c r="H663" i="4"/>
  <c r="F101" i="5" s="1"/>
  <c r="G396" i="6" s="1"/>
  <c r="H396" i="6" s="1"/>
  <c r="J720" i="4"/>
  <c r="G111" i="5" s="1"/>
  <c r="I312" i="6" s="1"/>
  <c r="J312" i="6" s="1"/>
  <c r="L405" i="4"/>
  <c r="I311" i="6"/>
  <c r="J311" i="6" s="1"/>
  <c r="L307" i="4"/>
  <c r="K82" i="6"/>
  <c r="E628" i="6"/>
  <c r="H133" i="4"/>
  <c r="F23" i="5" s="1"/>
  <c r="G42" i="6" s="1"/>
  <c r="H42" i="6" s="1"/>
  <c r="H212" i="4"/>
  <c r="F33" i="5" s="1"/>
  <c r="E607" i="4"/>
  <c r="F607" i="4" s="1"/>
  <c r="L607" i="4" s="1"/>
  <c r="K743" i="4"/>
  <c r="J752" i="4"/>
  <c r="G117" i="5" s="1"/>
  <c r="I167" i="6" s="1"/>
  <c r="J167" i="6" s="1"/>
  <c r="J187" i="6" s="1"/>
  <c r="I12" i="7" s="1"/>
  <c r="J12" i="7" s="1"/>
  <c r="J224" i="4"/>
  <c r="G34" i="5" s="1"/>
  <c r="H236" i="4"/>
  <c r="F35" i="5" s="1"/>
  <c r="G34" i="6" s="1"/>
  <c r="H34" i="6" s="1"/>
  <c r="J472" i="4"/>
  <c r="G69" i="5" s="1"/>
  <c r="I172" i="6" s="1"/>
  <c r="J172" i="6" s="1"/>
  <c r="L544" i="4"/>
  <c r="H752" i="4"/>
  <c r="F117" i="5" s="1"/>
  <c r="G167" i="6" s="1"/>
  <c r="H167" i="6" s="1"/>
  <c r="K58" i="6"/>
  <c r="K70" i="6"/>
  <c r="I351" i="6"/>
  <c r="J351" i="6" s="1"/>
  <c r="I673" i="6"/>
  <c r="J673" i="6" s="1"/>
  <c r="H200" i="4"/>
  <c r="F32" i="5" s="1"/>
  <c r="H389" i="4"/>
  <c r="F56" i="5" s="1"/>
  <c r="G114" i="6" s="1"/>
  <c r="H114" i="6" s="1"/>
  <c r="E465" i="4"/>
  <c r="F465" i="4" s="1"/>
  <c r="H472" i="4"/>
  <c r="F69" i="5" s="1"/>
  <c r="G172" i="6" s="1"/>
  <c r="H172" i="6" s="1"/>
  <c r="E546" i="4"/>
  <c r="F546" i="4" s="1"/>
  <c r="H705" i="4"/>
  <c r="F108" i="5" s="1"/>
  <c r="K169" i="4"/>
  <c r="E187" i="4"/>
  <c r="F187" i="4" s="1"/>
  <c r="H188" i="4"/>
  <c r="F30" i="5" s="1"/>
  <c r="G189" i="6" s="1"/>
  <c r="H189" i="6" s="1"/>
  <c r="H224" i="4"/>
  <c r="F34" i="5" s="1"/>
  <c r="J282" i="4"/>
  <c r="G41" i="5" s="1"/>
  <c r="I38" i="6" s="1"/>
  <c r="J38" i="6" s="1"/>
  <c r="H288" i="4"/>
  <c r="F42" i="5" s="1"/>
  <c r="G39" i="6" s="1"/>
  <c r="H39" i="6" s="1"/>
  <c r="J431" i="4"/>
  <c r="G63" i="5" s="1"/>
  <c r="I53" i="6" s="1"/>
  <c r="J53" i="6" s="1"/>
  <c r="J478" i="4"/>
  <c r="G70" i="5" s="1"/>
  <c r="I50" i="6"/>
  <c r="J50" i="6" s="1"/>
  <c r="G268" i="6"/>
  <c r="H268" i="6" s="1"/>
  <c r="H279" i="6" s="1"/>
  <c r="G17" i="7" s="1"/>
  <c r="H17" i="7" s="1"/>
  <c r="G719" i="6"/>
  <c r="H719" i="6" s="1"/>
  <c r="J194" i="4"/>
  <c r="G31" i="5" s="1"/>
  <c r="H282" i="4"/>
  <c r="F41" i="5" s="1"/>
  <c r="G38" i="6" s="1"/>
  <c r="H38" i="6" s="1"/>
  <c r="J331" i="4"/>
  <c r="G48" i="5" s="1"/>
  <c r="I5" i="6" s="1"/>
  <c r="J5" i="6" s="1"/>
  <c r="H382" i="4"/>
  <c r="F55" i="5" s="1"/>
  <c r="G14" i="6" s="1"/>
  <c r="H14" i="6" s="1"/>
  <c r="J401" i="4"/>
  <c r="G58" i="5" s="1"/>
  <c r="H535" i="4"/>
  <c r="F81" i="5" s="1"/>
  <c r="G488" i="4" s="1"/>
  <c r="H488" i="4" s="1"/>
  <c r="H489" i="4" s="1"/>
  <c r="F72" i="5" s="1"/>
  <c r="E553" i="4"/>
  <c r="F553" i="4" s="1"/>
  <c r="L553" i="4" s="1"/>
  <c r="K217" i="4"/>
  <c r="K97" i="4"/>
  <c r="I268" i="6"/>
  <c r="J268" i="6" s="1"/>
  <c r="J279" i="6" s="1"/>
  <c r="I17" i="7" s="1"/>
  <c r="J17" i="7" s="1"/>
  <c r="I15" i="7" s="1"/>
  <c r="J15" i="7" s="1"/>
  <c r="J141" i="4"/>
  <c r="G24" i="5" s="1"/>
  <c r="J248" i="4"/>
  <c r="G36" i="5" s="1"/>
  <c r="I35" i="6" s="1"/>
  <c r="J35" i="6" s="1"/>
  <c r="F282" i="4"/>
  <c r="H401" i="4"/>
  <c r="F58" i="5" s="1"/>
  <c r="L435" i="4"/>
  <c r="H687" i="4"/>
  <c r="F105" i="5" s="1"/>
  <c r="G328" i="6" s="1"/>
  <c r="H328" i="6" s="1"/>
  <c r="J735" i="4"/>
  <c r="G114" i="5" s="1"/>
  <c r="F407" i="4"/>
  <c r="E101" i="4"/>
  <c r="F101" i="4" s="1"/>
  <c r="L101" i="4" s="1"/>
  <c r="E140" i="4"/>
  <c r="F140" i="4" s="1"/>
  <c r="L140" i="4" s="1"/>
  <c r="E247" i="4"/>
  <c r="K247" i="4" s="1"/>
  <c r="J264" i="4"/>
  <c r="G38" i="5" s="1"/>
  <c r="I36" i="6" s="1"/>
  <c r="J36" i="6" s="1"/>
  <c r="H369" i="4"/>
  <c r="F53" i="5" s="1"/>
  <c r="H735" i="4"/>
  <c r="F114" i="5" s="1"/>
  <c r="G315" i="6" s="1"/>
  <c r="H315" i="6" s="1"/>
  <c r="E774" i="4"/>
  <c r="F774" i="4" s="1"/>
  <c r="L774" i="4" s="1"/>
  <c r="F375" i="4"/>
  <c r="K118" i="6"/>
  <c r="J5" i="4"/>
  <c r="J6" i="4" s="1"/>
  <c r="G4" i="5" s="1"/>
  <c r="K5" i="4"/>
  <c r="K197" i="4"/>
  <c r="F197" i="4"/>
  <c r="F75" i="6"/>
  <c r="K75" i="6"/>
  <c r="F366" i="4"/>
  <c r="F369" i="4" s="1"/>
  <c r="L369" i="4" s="1"/>
  <c r="K366" i="4"/>
  <c r="L105" i="4"/>
  <c r="E106" i="4"/>
  <c r="F106" i="4" s="1"/>
  <c r="L106" i="4" s="1"/>
  <c r="F123" i="6"/>
  <c r="K123" i="6"/>
  <c r="F378" i="4"/>
  <c r="K378" i="4"/>
  <c r="F63" i="6"/>
  <c r="K63" i="6"/>
  <c r="F522" i="4"/>
  <c r="K522" i="4"/>
  <c r="F58" i="6"/>
  <c r="L58" i="6" s="1"/>
  <c r="E84" i="4"/>
  <c r="E130" i="4"/>
  <c r="E504" i="6"/>
  <c r="E66" i="6"/>
  <c r="E116" i="6"/>
  <c r="F116" i="6" s="1"/>
  <c r="E475" i="6"/>
  <c r="E562" i="6"/>
  <c r="E265" i="6"/>
  <c r="E240" i="6"/>
  <c r="E587" i="6"/>
  <c r="E71" i="6"/>
  <c r="K350" i="4"/>
  <c r="K404" i="4"/>
  <c r="K450" i="4"/>
  <c r="K782" i="4"/>
  <c r="E129" i="4"/>
  <c r="E90" i="4"/>
  <c r="E478" i="6"/>
  <c r="E130" i="6"/>
  <c r="E153" i="6"/>
  <c r="E519" i="6"/>
  <c r="K241" i="6"/>
  <c r="K215" i="4"/>
  <c r="E91" i="4"/>
  <c r="K131" i="6"/>
  <c r="E430" i="4"/>
  <c r="E412" i="4"/>
  <c r="E424" i="4"/>
  <c r="E400" i="4"/>
  <c r="E394" i="4"/>
  <c r="K75" i="4"/>
  <c r="K191" i="4"/>
  <c r="K372" i="4"/>
  <c r="F603" i="4"/>
  <c r="L603" i="4" s="1"/>
  <c r="E243" i="4"/>
  <c r="E207" i="4"/>
  <c r="E231" i="4"/>
  <c r="E84" i="6"/>
  <c r="E507" i="6"/>
  <c r="E482" i="6"/>
  <c r="E126" i="6"/>
  <c r="E580" i="6"/>
  <c r="E235" i="6"/>
  <c r="E258" i="6"/>
  <c r="E557" i="6"/>
  <c r="E83" i="4"/>
  <c r="K360" i="4"/>
  <c r="K117" i="6"/>
  <c r="K129" i="6"/>
  <c r="K152" i="6"/>
  <c r="K212" i="6"/>
  <c r="K221" i="6"/>
  <c r="K224" i="6"/>
  <c r="K51" i="4"/>
  <c r="K177" i="4"/>
  <c r="K219" i="4"/>
  <c r="K327" i="4"/>
  <c r="L372" i="4"/>
  <c r="K444" i="4"/>
  <c r="K451" i="4"/>
  <c r="K604" i="4"/>
  <c r="E208" i="4"/>
  <c r="E220" i="4"/>
  <c r="E244" i="4"/>
  <c r="E481" i="6"/>
  <c r="E133" i="6"/>
  <c r="E259" i="6"/>
  <c r="E581" i="6"/>
  <c r="K132" i="6"/>
  <c r="F57" i="6"/>
  <c r="L57" i="6" s="1"/>
  <c r="E44" i="4"/>
  <c r="F44" i="4" s="1"/>
  <c r="L44" i="4" s="1"/>
  <c r="F203" i="4"/>
  <c r="E204" i="4" s="1"/>
  <c r="F204" i="4" s="1"/>
  <c r="L204" i="4" s="1"/>
  <c r="K405" i="4"/>
  <c r="K527" i="4"/>
  <c r="E418" i="4"/>
  <c r="F222" i="6"/>
  <c r="E515" i="6"/>
  <c r="E147" i="6"/>
  <c r="E558" i="6"/>
  <c r="E236" i="6"/>
  <c r="F217" i="4"/>
  <c r="E516" i="6"/>
  <c r="E148" i="6"/>
  <c r="E583" i="6"/>
  <c r="E261" i="6"/>
  <c r="E119" i="6"/>
  <c r="K612" i="4"/>
  <c r="E536" i="6"/>
  <c r="E194" i="6"/>
  <c r="E506" i="6"/>
  <c r="E77" i="6"/>
  <c r="E517" i="6"/>
  <c r="E149" i="6"/>
  <c r="E586" i="6"/>
  <c r="E561" i="6"/>
  <c r="E264" i="6"/>
  <c r="E239" i="6"/>
  <c r="E232" i="4"/>
  <c r="E205" i="4"/>
  <c r="E218" i="4"/>
  <c r="E393" i="4"/>
  <c r="E417" i="4"/>
  <c r="E260" i="6"/>
  <c r="E266" i="6"/>
  <c r="E518" i="6"/>
  <c r="E563" i="6"/>
  <c r="E267" i="6"/>
  <c r="E588" i="6"/>
  <c r="E229" i="4"/>
  <c r="E242" i="4"/>
  <c r="E429" i="4"/>
  <c r="E120" i="6"/>
  <c r="E501" i="6"/>
  <c r="E399" i="4"/>
  <c r="L593" i="6"/>
  <c r="J601" i="6"/>
  <c r="I36" i="7" s="1"/>
  <c r="J36" i="7" s="1"/>
  <c r="I34" i="7" s="1"/>
  <c r="J34" i="7" s="1"/>
  <c r="L592" i="6"/>
  <c r="L591" i="6"/>
  <c r="L589" i="6"/>
  <c r="L582" i="6"/>
  <c r="H601" i="6"/>
  <c r="G36" i="7" s="1"/>
  <c r="H36" i="7" s="1"/>
  <c r="G34" i="7" s="1"/>
  <c r="H34" i="7" s="1"/>
  <c r="L565" i="6"/>
  <c r="L564" i="6"/>
  <c r="L505" i="6"/>
  <c r="L503" i="6"/>
  <c r="L502" i="6"/>
  <c r="L480" i="6"/>
  <c r="L479" i="6"/>
  <c r="L477" i="6"/>
  <c r="L476" i="6"/>
  <c r="L313" i="6"/>
  <c r="L271" i="6"/>
  <c r="L270" i="6"/>
  <c r="L269" i="6"/>
  <c r="L243" i="6"/>
  <c r="L242" i="6"/>
  <c r="L241" i="6"/>
  <c r="H256" i="6"/>
  <c r="G16" i="7" s="1"/>
  <c r="H16" i="7" s="1"/>
  <c r="L228" i="6"/>
  <c r="L227" i="6"/>
  <c r="L226" i="6"/>
  <c r="L225" i="6"/>
  <c r="L224" i="6"/>
  <c r="L223" i="6"/>
  <c r="L222" i="6"/>
  <c r="L221" i="6"/>
  <c r="L220" i="6"/>
  <c r="L219" i="6"/>
  <c r="L218" i="6"/>
  <c r="L217" i="6"/>
  <c r="F233" i="6"/>
  <c r="E14" i="7" s="1"/>
  <c r="F14" i="7" s="1"/>
  <c r="L14" i="7" s="1"/>
  <c r="L215" i="6"/>
  <c r="L214" i="6"/>
  <c r="L213" i="6"/>
  <c r="L212" i="6"/>
  <c r="L152" i="6"/>
  <c r="L151" i="6"/>
  <c r="L150" i="6"/>
  <c r="L134" i="6"/>
  <c r="L132" i="6"/>
  <c r="L131" i="6"/>
  <c r="L129" i="6"/>
  <c r="L128" i="6"/>
  <c r="L127" i="6"/>
  <c r="L125" i="6"/>
  <c r="L124" i="6"/>
  <c r="L123" i="6"/>
  <c r="L122" i="6"/>
  <c r="L121" i="6"/>
  <c r="L118" i="6"/>
  <c r="L117" i="6"/>
  <c r="L116" i="6"/>
  <c r="K116" i="6"/>
  <c r="L115" i="6"/>
  <c r="L88" i="6"/>
  <c r="L87" i="6"/>
  <c r="L86" i="6"/>
  <c r="L85" i="6"/>
  <c r="L83" i="6"/>
  <c r="L82" i="6"/>
  <c r="L81" i="6"/>
  <c r="L80" i="6"/>
  <c r="L79" i="6"/>
  <c r="L78" i="6"/>
  <c r="L76" i="6"/>
  <c r="L75" i="6"/>
  <c r="L74" i="6"/>
  <c r="L73" i="6"/>
  <c r="L72" i="6"/>
  <c r="L70" i="6"/>
  <c r="L69" i="6"/>
  <c r="L68" i="6"/>
  <c r="L67" i="6"/>
  <c r="L65" i="6"/>
  <c r="L64" i="6"/>
  <c r="L63" i="6"/>
  <c r="L62" i="6"/>
  <c r="L61" i="6"/>
  <c r="L60" i="6"/>
  <c r="L59" i="6"/>
  <c r="L785" i="4"/>
  <c r="F787" i="4"/>
  <c r="E123" i="5" s="1"/>
  <c r="L784" i="4"/>
  <c r="G459" i="4"/>
  <c r="H459" i="4" s="1"/>
  <c r="G445" i="4"/>
  <c r="H445" i="4" s="1"/>
  <c r="L782" i="4"/>
  <c r="L778" i="4"/>
  <c r="L773" i="4"/>
  <c r="L772" i="4"/>
  <c r="L767" i="4"/>
  <c r="E768" i="4"/>
  <c r="F768" i="4" s="1"/>
  <c r="L766" i="4"/>
  <c r="L761" i="4"/>
  <c r="H763" i="4"/>
  <c r="F119" i="5" s="1"/>
  <c r="G281" i="6" s="1"/>
  <c r="H281" i="6" s="1"/>
  <c r="H302" i="6" s="1"/>
  <c r="G20" i="7" s="1"/>
  <c r="H20" i="7" s="1"/>
  <c r="E762" i="4"/>
  <c r="L760" i="4"/>
  <c r="F756" i="4"/>
  <c r="L750" i="4"/>
  <c r="L749" i="4"/>
  <c r="E751" i="4"/>
  <c r="F751" i="4" s="1"/>
  <c r="L744" i="4"/>
  <c r="E745" i="4"/>
  <c r="F745" i="4" s="1"/>
  <c r="L743" i="4"/>
  <c r="L739" i="4"/>
  <c r="L740" i="4"/>
  <c r="L738" i="4"/>
  <c r="E115" i="5"/>
  <c r="L734" i="4"/>
  <c r="L733" i="4"/>
  <c r="L729" i="4"/>
  <c r="L730" i="4"/>
  <c r="L728" i="4"/>
  <c r="E113" i="5"/>
  <c r="L724" i="4"/>
  <c r="L725" i="4"/>
  <c r="L723" i="4"/>
  <c r="H112" i="5"/>
  <c r="L719" i="4"/>
  <c r="L718" i="4"/>
  <c r="L714" i="4"/>
  <c r="L715" i="4"/>
  <c r="H110" i="5"/>
  <c r="L713" i="4"/>
  <c r="L709" i="4"/>
  <c r="L708" i="4"/>
  <c r="L710" i="4"/>
  <c r="L703" i="4"/>
  <c r="L702" i="4"/>
  <c r="E704" i="4"/>
  <c r="F704" i="4" s="1"/>
  <c r="L697" i="4"/>
  <c r="L696" i="4"/>
  <c r="L691" i="4"/>
  <c r="H693" i="4"/>
  <c r="F106" i="5" s="1"/>
  <c r="G329" i="6" s="1"/>
  <c r="H329" i="6" s="1"/>
  <c r="E692" i="4"/>
  <c r="F692" i="4" s="1"/>
  <c r="L690" i="4"/>
  <c r="J687" i="4"/>
  <c r="G105" i="5" s="1"/>
  <c r="I328" i="6" s="1"/>
  <c r="J328" i="6" s="1"/>
  <c r="L685" i="4"/>
  <c r="E686" i="4"/>
  <c r="F686" i="4" s="1"/>
  <c r="L686" i="4" s="1"/>
  <c r="F684" i="4"/>
  <c r="L679" i="4"/>
  <c r="F680" i="4"/>
  <c r="K680" i="4"/>
  <c r="H681" i="4"/>
  <c r="F104" i="5" s="1"/>
  <c r="L678" i="4"/>
  <c r="L673" i="4"/>
  <c r="E674" i="4"/>
  <c r="L672" i="4"/>
  <c r="L667" i="4"/>
  <c r="E668" i="4"/>
  <c r="F668" i="4" s="1"/>
  <c r="L666" i="4"/>
  <c r="L661" i="4"/>
  <c r="E662" i="4"/>
  <c r="F662" i="4" s="1"/>
  <c r="L660" i="4"/>
  <c r="L655" i="4"/>
  <c r="F657" i="4"/>
  <c r="L657" i="4" s="1"/>
  <c r="L654" i="4"/>
  <c r="L648" i="4"/>
  <c r="L643" i="4"/>
  <c r="F645" i="4"/>
  <c r="L645" i="4" s="1"/>
  <c r="L642" i="4"/>
  <c r="L637" i="4"/>
  <c r="L636" i="4"/>
  <c r="L631" i="4"/>
  <c r="L630" i="4"/>
  <c r="L625" i="4"/>
  <c r="K626" i="4"/>
  <c r="F626" i="4"/>
  <c r="L626" i="4" s="1"/>
  <c r="H627" i="4"/>
  <c r="F95" i="5" s="1"/>
  <c r="L624" i="4"/>
  <c r="F627" i="4"/>
  <c r="L621" i="4"/>
  <c r="L619" i="4"/>
  <c r="L614" i="4"/>
  <c r="L613" i="4"/>
  <c r="L612" i="4"/>
  <c r="L611" i="4"/>
  <c r="H460" i="4"/>
  <c r="F67" i="5" s="1"/>
  <c r="G54" i="6" s="1"/>
  <c r="H54" i="6" s="1"/>
  <c r="F616" i="4"/>
  <c r="L616" i="4" s="1"/>
  <c r="J608" i="4"/>
  <c r="G92" i="5" s="1"/>
  <c r="I458" i="4" s="1"/>
  <c r="J458" i="4" s="1"/>
  <c r="L606" i="4"/>
  <c r="L605" i="4"/>
  <c r="K605" i="4"/>
  <c r="L604" i="4"/>
  <c r="L598" i="4"/>
  <c r="H600" i="4"/>
  <c r="F91" i="5" s="1"/>
  <c r="G523" i="4" s="1"/>
  <c r="H523" i="4" s="1"/>
  <c r="H524" i="4" s="1"/>
  <c r="F79" i="5" s="1"/>
  <c r="G105" i="6" s="1"/>
  <c r="H105" i="6" s="1"/>
  <c r="I523" i="4"/>
  <c r="J523" i="4" s="1"/>
  <c r="J524" i="4" s="1"/>
  <c r="G79" i="5" s="1"/>
  <c r="I105" i="6" s="1"/>
  <c r="J105" i="6" s="1"/>
  <c r="E599" i="4"/>
  <c r="L597" i="4"/>
  <c r="L592" i="4"/>
  <c r="I513" i="4"/>
  <c r="J513" i="4" s="1"/>
  <c r="J514" i="4" s="1"/>
  <c r="G77" i="5" s="1"/>
  <c r="J519" i="4"/>
  <c r="G78" i="5" s="1"/>
  <c r="L593" i="4"/>
  <c r="F594" i="4"/>
  <c r="L594" i="4" s="1"/>
  <c r="G513" i="4"/>
  <c r="H513" i="4" s="1"/>
  <c r="H514" i="4" s="1"/>
  <c r="F77" i="5" s="1"/>
  <c r="L586" i="4"/>
  <c r="L587" i="4"/>
  <c r="F588" i="4"/>
  <c r="L588" i="4" s="1"/>
  <c r="L585" i="4"/>
  <c r="L580" i="4"/>
  <c r="L579" i="4"/>
  <c r="L573" i="4"/>
  <c r="L572" i="4"/>
  <c r="L566" i="4"/>
  <c r="L565" i="4"/>
  <c r="L559" i="4"/>
  <c r="L558" i="4"/>
  <c r="E560" i="4"/>
  <c r="K560" i="4" s="1"/>
  <c r="L552" i="4"/>
  <c r="L551" i="4"/>
  <c r="L545" i="4"/>
  <c r="L546" i="4"/>
  <c r="F547" i="4"/>
  <c r="L547" i="4" s="1"/>
  <c r="L539" i="4"/>
  <c r="G493" i="4"/>
  <c r="H493" i="4" s="1"/>
  <c r="H494" i="4" s="1"/>
  <c r="F73" i="5" s="1"/>
  <c r="G497" i="6" s="1"/>
  <c r="H497" i="6" s="1"/>
  <c r="G498" i="4"/>
  <c r="H498" i="4" s="1"/>
  <c r="H499" i="4" s="1"/>
  <c r="F74" i="5" s="1"/>
  <c r="E540" i="4"/>
  <c r="F540" i="4" s="1"/>
  <c r="L533" i="4"/>
  <c r="L532" i="4"/>
  <c r="E534" i="4"/>
  <c r="F534" i="4" s="1"/>
  <c r="L527" i="4"/>
  <c r="L522" i="4"/>
  <c r="L517" i="4"/>
  <c r="L512" i="4"/>
  <c r="L507" i="4"/>
  <c r="L502" i="4"/>
  <c r="L497" i="4"/>
  <c r="L487" i="4"/>
  <c r="L482" i="4"/>
  <c r="F484" i="4"/>
  <c r="L484" i="4" s="1"/>
  <c r="L481" i="4"/>
  <c r="L476" i="4"/>
  <c r="H478" i="4"/>
  <c r="F70" i="5" s="1"/>
  <c r="E477" i="4"/>
  <c r="L475" i="4"/>
  <c r="L470" i="4"/>
  <c r="L469" i="4"/>
  <c r="E471" i="4"/>
  <c r="L464" i="4"/>
  <c r="L465" i="4"/>
  <c r="F466" i="4"/>
  <c r="L456" i="4"/>
  <c r="L451" i="4"/>
  <c r="L450" i="4"/>
  <c r="L444" i="4"/>
  <c r="L437" i="4"/>
  <c r="H440" i="4"/>
  <c r="F64" i="5" s="1"/>
  <c r="L436" i="4"/>
  <c r="E438" i="4"/>
  <c r="F438" i="4" s="1"/>
  <c r="L438" i="4" s="1"/>
  <c r="F440" i="4"/>
  <c r="L440" i="4" s="1"/>
  <c r="L434" i="4"/>
  <c r="L428" i="4"/>
  <c r="L423" i="4"/>
  <c r="L422" i="4"/>
  <c r="L416" i="4"/>
  <c r="H413" i="4"/>
  <c r="F60" i="5" s="1"/>
  <c r="L411" i="4"/>
  <c r="L410" i="4"/>
  <c r="L406" i="4"/>
  <c r="L404" i="4"/>
  <c r="L407" i="4"/>
  <c r="L398" i="4"/>
  <c r="L392" i="4"/>
  <c r="L387" i="4"/>
  <c r="F389" i="4"/>
  <c r="L389" i="4" s="1"/>
  <c r="L386" i="4"/>
  <c r="L385" i="4"/>
  <c r="J382" i="4"/>
  <c r="G55" i="5" s="1"/>
  <c r="I14" i="6" s="1"/>
  <c r="J14" i="6" s="1"/>
  <c r="L380" i="4"/>
  <c r="L379" i="4"/>
  <c r="E381" i="4"/>
  <c r="F381" i="4" s="1"/>
  <c r="L378" i="4"/>
  <c r="L373" i="4"/>
  <c r="J375" i="4"/>
  <c r="G54" i="5" s="1"/>
  <c r="I10" i="6" s="1"/>
  <c r="J10" i="6" s="1"/>
  <c r="L367" i="4"/>
  <c r="L366" i="4"/>
  <c r="L361" i="4"/>
  <c r="F363" i="4"/>
  <c r="L363" i="4" s="1"/>
  <c r="L360" i="4"/>
  <c r="L355" i="4"/>
  <c r="J357" i="4"/>
  <c r="G51" i="5" s="1"/>
  <c r="L354" i="4"/>
  <c r="L353" i="4"/>
  <c r="H357" i="4"/>
  <c r="F51" i="5" s="1"/>
  <c r="L352" i="4"/>
  <c r="L351" i="4"/>
  <c r="L350" i="4"/>
  <c r="L349" i="4"/>
  <c r="F357" i="4"/>
  <c r="E51" i="5" s="1"/>
  <c r="L347" i="4"/>
  <c r="L343" i="4"/>
  <c r="F344" i="4"/>
  <c r="L344" i="4" s="1"/>
  <c r="L342" i="4"/>
  <c r="L341" i="4"/>
  <c r="L336" i="4"/>
  <c r="L335" i="4"/>
  <c r="L334" i="4"/>
  <c r="F338" i="4"/>
  <c r="L338" i="4" s="1"/>
  <c r="L329" i="4"/>
  <c r="L328" i="4"/>
  <c r="F331" i="4"/>
  <c r="L331" i="4" s="1"/>
  <c r="L327" i="4"/>
  <c r="L322" i="4"/>
  <c r="L321" i="4"/>
  <c r="L315" i="4"/>
  <c r="L314" i="4"/>
  <c r="L316" i="4"/>
  <c r="F317" i="4"/>
  <c r="L317" i="4" s="1"/>
  <c r="L313" i="4"/>
  <c r="L308" i="4"/>
  <c r="F310" i="4"/>
  <c r="L310" i="4" s="1"/>
  <c r="L302" i="4"/>
  <c r="L301" i="4"/>
  <c r="L299" i="4"/>
  <c r="L294" i="4"/>
  <c r="E295" i="4"/>
  <c r="F295" i="4" s="1"/>
  <c r="L295" i="4" s="1"/>
  <c r="L293" i="4"/>
  <c r="L291" i="4"/>
  <c r="L286" i="4"/>
  <c r="F288" i="4"/>
  <c r="L288" i="4" s="1"/>
  <c r="L285" i="4"/>
  <c r="L280" i="4"/>
  <c r="L282" i="4"/>
  <c r="L279" i="4"/>
  <c r="L274" i="4"/>
  <c r="F276" i="4"/>
  <c r="L276" i="4" s="1"/>
  <c r="L273" i="4"/>
  <c r="L268" i="4"/>
  <c r="F270" i="4"/>
  <c r="L270" i="4" s="1"/>
  <c r="L267" i="4"/>
  <c r="L262" i="4"/>
  <c r="L261" i="4"/>
  <c r="L264" i="4"/>
  <c r="L255" i="4"/>
  <c r="L254" i="4"/>
  <c r="L253" i="4"/>
  <c r="L251" i="4"/>
  <c r="E252" i="4"/>
  <c r="F252" i="4" s="1"/>
  <c r="L252" i="4" s="1"/>
  <c r="L246" i="4"/>
  <c r="K246" i="4"/>
  <c r="L245" i="4"/>
  <c r="H248" i="4"/>
  <c r="F36" i="5" s="1"/>
  <c r="G35" i="6" s="1"/>
  <c r="H35" i="6" s="1"/>
  <c r="L241" i="4"/>
  <c r="L239" i="4"/>
  <c r="F247" i="4"/>
  <c r="L234" i="4"/>
  <c r="L233" i="4"/>
  <c r="L230" i="4"/>
  <c r="L227" i="4"/>
  <c r="L222" i="4"/>
  <c r="L221" i="4"/>
  <c r="E223" i="4"/>
  <c r="F223" i="4" s="1"/>
  <c r="L223" i="4" s="1"/>
  <c r="L219" i="4"/>
  <c r="L217" i="4"/>
  <c r="L215" i="4"/>
  <c r="L210" i="4"/>
  <c r="L209" i="4"/>
  <c r="L206" i="4"/>
  <c r="L198" i="4"/>
  <c r="F200" i="4"/>
  <c r="L200" i="4" s="1"/>
  <c r="L197" i="4"/>
  <c r="L192" i="4"/>
  <c r="F194" i="4"/>
  <c r="L194" i="4" s="1"/>
  <c r="L191" i="4"/>
  <c r="L186" i="4"/>
  <c r="L185" i="4"/>
  <c r="L187" i="4"/>
  <c r="F188" i="4"/>
  <c r="L188" i="4" s="1"/>
  <c r="L184" i="4"/>
  <c r="L179" i="4"/>
  <c r="L178" i="4"/>
  <c r="L177" i="4"/>
  <c r="L176" i="4"/>
  <c r="L171" i="4"/>
  <c r="L170" i="4"/>
  <c r="L169" i="4"/>
  <c r="L168" i="4"/>
  <c r="L163" i="4"/>
  <c r="L162" i="4"/>
  <c r="E164" i="4"/>
  <c r="F164" i="4" s="1"/>
  <c r="L164" i="4" s="1"/>
  <c r="L160" i="4"/>
  <c r="L155" i="4"/>
  <c r="H157" i="4"/>
  <c r="F26" i="5" s="1"/>
  <c r="G100" i="6" s="1"/>
  <c r="H100" i="6" s="1"/>
  <c r="E156" i="4"/>
  <c r="F156" i="4" s="1"/>
  <c r="L156" i="4" s="1"/>
  <c r="F157" i="4"/>
  <c r="L154" i="4"/>
  <c r="L152" i="4"/>
  <c r="L147" i="4"/>
  <c r="L146" i="4"/>
  <c r="L144" i="4"/>
  <c r="F149" i="4"/>
  <c r="L149" i="4" s="1"/>
  <c r="L139" i="4"/>
  <c r="L138" i="4"/>
  <c r="F141" i="4"/>
  <c r="L136" i="4"/>
  <c r="L124" i="4"/>
  <c r="H126" i="4"/>
  <c r="F22" i="5" s="1"/>
  <c r="G31" i="6" s="1"/>
  <c r="H31" i="6" s="1"/>
  <c r="E125" i="4"/>
  <c r="F125" i="4" s="1"/>
  <c r="L125" i="4" s="1"/>
  <c r="L123" i="4"/>
  <c r="L121" i="4"/>
  <c r="L116" i="4"/>
  <c r="F118" i="4"/>
  <c r="L118" i="4" s="1"/>
  <c r="L115" i="4"/>
  <c r="L113" i="4"/>
  <c r="L108" i="4"/>
  <c r="L107" i="4"/>
  <c r="L100" i="4"/>
  <c r="L99" i="4"/>
  <c r="L97" i="4"/>
  <c r="E98" i="4"/>
  <c r="F98" i="4" s="1"/>
  <c r="L98" i="4" s="1"/>
  <c r="L92" i="4"/>
  <c r="L85" i="4"/>
  <c r="L78" i="4"/>
  <c r="L77" i="4"/>
  <c r="L75" i="4"/>
  <c r="F80" i="4"/>
  <c r="L80" i="4" s="1"/>
  <c r="E71" i="4"/>
  <c r="F71" i="4" s="1"/>
  <c r="L70" i="4"/>
  <c r="F67" i="4"/>
  <c r="L67" i="4" s="1"/>
  <c r="L65" i="4"/>
  <c r="L60" i="4"/>
  <c r="L58" i="4"/>
  <c r="L53" i="4"/>
  <c r="H55" i="4"/>
  <c r="F12" i="5" s="1"/>
  <c r="G169" i="6" s="1"/>
  <c r="H169" i="6" s="1"/>
  <c r="F55" i="4"/>
  <c r="L51" i="4"/>
  <c r="L46" i="4"/>
  <c r="L43" i="4"/>
  <c r="F47" i="4"/>
  <c r="L47" i="4" s="1"/>
  <c r="F39" i="4"/>
  <c r="K39" i="4"/>
  <c r="L38" i="4"/>
  <c r="E34" i="4"/>
  <c r="L32" i="4"/>
  <c r="F29" i="4"/>
  <c r="L29" i="4" s="1"/>
  <c r="L27" i="4"/>
  <c r="L26" i="4"/>
  <c r="L21" i="4"/>
  <c r="L20" i="4"/>
  <c r="E22" i="4"/>
  <c r="K22" i="4" s="1"/>
  <c r="L15" i="4"/>
  <c r="F17" i="4"/>
  <c r="L17" i="4" s="1"/>
  <c r="L14" i="4"/>
  <c r="F11" i="4"/>
  <c r="E5" i="5" s="1"/>
  <c r="L9" i="4"/>
  <c r="L6" i="4"/>
  <c r="E4" i="5"/>
  <c r="K786" i="4"/>
  <c r="K783" i="4"/>
  <c r="E122" i="5"/>
  <c r="K774" i="4"/>
  <c r="H109" i="5"/>
  <c r="G104" i="5"/>
  <c r="G102" i="5"/>
  <c r="K668" i="4"/>
  <c r="K656" i="4"/>
  <c r="K644" i="4"/>
  <c r="F96" i="5"/>
  <c r="E94" i="5"/>
  <c r="K620" i="4"/>
  <c r="K615" i="4"/>
  <c r="K607" i="4"/>
  <c r="K593" i="4"/>
  <c r="K587" i="4"/>
  <c r="K581" i="4"/>
  <c r="K574" i="4"/>
  <c r="K567" i="4"/>
  <c r="K553" i="4"/>
  <c r="K546" i="4"/>
  <c r="K483" i="4"/>
  <c r="K465" i="4"/>
  <c r="K439" i="4"/>
  <c r="E59" i="5"/>
  <c r="K388" i="4"/>
  <c r="E54" i="5"/>
  <c r="K374" i="4"/>
  <c r="K368" i="4"/>
  <c r="K362" i="4"/>
  <c r="K356" i="4"/>
  <c r="K343" i="4"/>
  <c r="K337" i="4"/>
  <c r="K330" i="4"/>
  <c r="K323" i="4"/>
  <c r="K316" i="4"/>
  <c r="K309" i="4"/>
  <c r="K303" i="4"/>
  <c r="K295" i="4"/>
  <c r="K287" i="4"/>
  <c r="E41" i="5"/>
  <c r="K281" i="4"/>
  <c r="K275" i="4"/>
  <c r="K269" i="4"/>
  <c r="E38" i="5"/>
  <c r="K263" i="4"/>
  <c r="K257" i="4"/>
  <c r="K240" i="4"/>
  <c r="K235" i="4"/>
  <c r="K228" i="4"/>
  <c r="K223" i="4"/>
  <c r="K216" i="4"/>
  <c r="K211" i="4"/>
  <c r="E32" i="5"/>
  <c r="K199" i="4"/>
  <c r="E31" i="5"/>
  <c r="K193" i="4"/>
  <c r="K187" i="4"/>
  <c r="K161" i="4"/>
  <c r="K153" i="4"/>
  <c r="K148" i="4"/>
  <c r="K145" i="4"/>
  <c r="K140" i="4"/>
  <c r="K137" i="4"/>
  <c r="K132" i="4"/>
  <c r="K122" i="4"/>
  <c r="K117" i="4"/>
  <c r="K114" i="4"/>
  <c r="K109" i="4"/>
  <c r="K101" i="4"/>
  <c r="K93" i="4"/>
  <c r="F86" i="4"/>
  <c r="K79" i="4"/>
  <c r="K76" i="4"/>
  <c r="G15" i="5"/>
  <c r="K66" i="4"/>
  <c r="K61" i="4"/>
  <c r="K54" i="4"/>
  <c r="K52" i="4"/>
  <c r="F45" i="4"/>
  <c r="K28" i="4"/>
  <c r="K16" i="4"/>
  <c r="G5" i="5"/>
  <c r="K10" i="4"/>
  <c r="K594" i="6"/>
  <c r="K566" i="6"/>
  <c r="K272" i="6"/>
  <c r="K229" i="6"/>
  <c r="F111" i="5" l="1"/>
  <c r="L720" i="4"/>
  <c r="H114" i="5"/>
  <c r="I315" i="6"/>
  <c r="J315" i="6" s="1"/>
  <c r="L315" i="6" s="1"/>
  <c r="F628" i="6"/>
  <c r="K628" i="6"/>
  <c r="F351" i="6"/>
  <c r="L351" i="6" s="1"/>
  <c r="K351" i="6"/>
  <c r="F22" i="4"/>
  <c r="H122" i="5"/>
  <c r="E399" i="6"/>
  <c r="G103" i="6"/>
  <c r="H103" i="6" s="1"/>
  <c r="G468" i="6"/>
  <c r="H468" i="6" s="1"/>
  <c r="G47" i="6"/>
  <c r="H47" i="6" s="1"/>
  <c r="G305" i="6"/>
  <c r="H305" i="6" s="1"/>
  <c r="G627" i="6"/>
  <c r="H627" i="6" s="1"/>
  <c r="F165" i="4"/>
  <c r="L165" i="4" s="1"/>
  <c r="G443" i="6"/>
  <c r="H443" i="6" s="1"/>
  <c r="G6" i="6"/>
  <c r="H6" i="6" s="1"/>
  <c r="H26" i="6" s="1"/>
  <c r="G8" i="7" s="1"/>
  <c r="H8" i="7" s="1"/>
  <c r="F311" i="6"/>
  <c r="L311" i="6" s="1"/>
  <c r="K311" i="6"/>
  <c r="F673" i="6"/>
  <c r="L673" i="6" s="1"/>
  <c r="K673" i="6"/>
  <c r="G520" i="6"/>
  <c r="H520" i="6" s="1"/>
  <c r="G156" i="6"/>
  <c r="H156" i="6" s="1"/>
  <c r="E8" i="5"/>
  <c r="L55" i="4"/>
  <c r="G626" i="6"/>
  <c r="H626" i="6" s="1"/>
  <c r="H647" i="6" s="1"/>
  <c r="G40" i="7" s="1"/>
  <c r="H40" i="7" s="1"/>
  <c r="G304" i="6"/>
  <c r="H304" i="6" s="1"/>
  <c r="I445" i="4"/>
  <c r="J445" i="4" s="1"/>
  <c r="G15" i="7"/>
  <c r="H15" i="7" s="1"/>
  <c r="G112" i="6"/>
  <c r="H112" i="6" s="1"/>
  <c r="G474" i="6"/>
  <c r="H474" i="6" s="1"/>
  <c r="G157" i="6"/>
  <c r="H157" i="6" s="1"/>
  <c r="G168" i="6"/>
  <c r="H168" i="6" s="1"/>
  <c r="H187" i="6" s="1"/>
  <c r="G12" i="7" s="1"/>
  <c r="H12" i="7" s="1"/>
  <c r="G522" i="6"/>
  <c r="H522" i="6" s="1"/>
  <c r="G310" i="6"/>
  <c r="G628" i="6"/>
  <c r="H628" i="6" s="1"/>
  <c r="G466" i="6"/>
  <c r="H466" i="6" s="1"/>
  <c r="H486" i="6" s="1"/>
  <c r="G30" i="7" s="1"/>
  <c r="H30" i="7" s="1"/>
  <c r="G98" i="6"/>
  <c r="H98" i="6" s="1"/>
  <c r="F629" i="6"/>
  <c r="L629" i="6" s="1"/>
  <c r="K629" i="6"/>
  <c r="G695" i="6"/>
  <c r="H695" i="6" s="1"/>
  <c r="H716" i="6" s="1"/>
  <c r="G43" i="7" s="1"/>
  <c r="H43" i="7" s="1"/>
  <c r="G373" i="6"/>
  <c r="H373" i="6" s="1"/>
  <c r="J739" i="6"/>
  <c r="I44" i="7" s="1"/>
  <c r="J44" i="7" s="1"/>
  <c r="I719" i="6"/>
  <c r="J719" i="6" s="1"/>
  <c r="I420" i="6"/>
  <c r="J420" i="6" s="1"/>
  <c r="J440" i="6" s="1"/>
  <c r="I26" i="7" s="1"/>
  <c r="J26" i="7" s="1"/>
  <c r="H4" i="5"/>
  <c r="E571" i="4"/>
  <c r="F571" i="4" s="1"/>
  <c r="F575" i="4" s="1"/>
  <c r="E550" i="4"/>
  <c r="F550" i="4" s="1"/>
  <c r="F554" i="4" s="1"/>
  <c r="E578" i="4"/>
  <c r="F578" i="4" s="1"/>
  <c r="F582" i="4" s="1"/>
  <c r="E557" i="4"/>
  <c r="F557" i="4" s="1"/>
  <c r="E564" i="4"/>
  <c r="F564" i="4" s="1"/>
  <c r="F568" i="4" s="1"/>
  <c r="E86" i="5" s="1"/>
  <c r="I190" i="6"/>
  <c r="J190" i="6" s="1"/>
  <c r="J210" i="6" s="1"/>
  <c r="I13" i="7" s="1"/>
  <c r="J13" i="7" s="1"/>
  <c r="I534" i="6"/>
  <c r="J534" i="6" s="1"/>
  <c r="J555" i="6" s="1"/>
  <c r="I33" i="7" s="1"/>
  <c r="J33" i="7" s="1"/>
  <c r="G696" i="6"/>
  <c r="H696" i="6" s="1"/>
  <c r="G375" i="6"/>
  <c r="H375" i="6" s="1"/>
  <c r="E638" i="4"/>
  <c r="L463" i="4"/>
  <c r="J466" i="4"/>
  <c r="G68" i="5" s="1"/>
  <c r="G33" i="6"/>
  <c r="H33" i="6" s="1"/>
  <c r="G512" i="6"/>
  <c r="H512" i="6" s="1"/>
  <c r="G144" i="6"/>
  <c r="H144" i="6" s="1"/>
  <c r="H164" i="6" s="1"/>
  <c r="G11" i="7" s="1"/>
  <c r="H11" i="7" s="1"/>
  <c r="G491" i="6"/>
  <c r="H491" i="6" s="1"/>
  <c r="F324" i="4"/>
  <c r="L324" i="4" s="1"/>
  <c r="I103" i="6"/>
  <c r="J103" i="6" s="1"/>
  <c r="I468" i="6"/>
  <c r="J468" i="6" s="1"/>
  <c r="I47" i="6"/>
  <c r="J47" i="6" s="1"/>
  <c r="E650" i="4"/>
  <c r="F650" i="4" s="1"/>
  <c r="H651" i="4"/>
  <c r="F99" i="5" s="1"/>
  <c r="G308" i="6" s="1"/>
  <c r="H308" i="6" s="1"/>
  <c r="G376" i="6"/>
  <c r="H376" i="6" s="1"/>
  <c r="G697" i="6"/>
  <c r="H697" i="6" s="1"/>
  <c r="H699" i="4"/>
  <c r="F107" i="5" s="1"/>
  <c r="G374" i="6" s="1"/>
  <c r="H374" i="6" s="1"/>
  <c r="H394" i="6" s="1"/>
  <c r="G24" i="7" s="1"/>
  <c r="H24" i="7" s="1"/>
  <c r="E698" i="4"/>
  <c r="E59" i="4"/>
  <c r="G472" i="6"/>
  <c r="H472" i="6" s="1"/>
  <c r="G109" i="6"/>
  <c r="H109" i="6" s="1"/>
  <c r="H115" i="5"/>
  <c r="E376" i="6"/>
  <c r="E697" i="6"/>
  <c r="K632" i="4"/>
  <c r="G9" i="6"/>
  <c r="H9" i="6" s="1"/>
  <c r="G444" i="6"/>
  <c r="H444" i="6" s="1"/>
  <c r="I465" i="6"/>
  <c r="J465" i="6" s="1"/>
  <c r="I97" i="6"/>
  <c r="J97" i="6" s="1"/>
  <c r="I304" i="6"/>
  <c r="J304" i="6" s="1"/>
  <c r="I626" i="6"/>
  <c r="J626" i="6" s="1"/>
  <c r="J647" i="6" s="1"/>
  <c r="I40" i="7" s="1"/>
  <c r="J40" i="7" s="1"/>
  <c r="I38" i="7" s="1"/>
  <c r="J38" i="7" s="1"/>
  <c r="J417" i="6"/>
  <c r="I25" i="7" s="1"/>
  <c r="J25" i="7" s="1"/>
  <c r="I466" i="6"/>
  <c r="J466" i="6" s="1"/>
  <c r="I98" i="6"/>
  <c r="J98" i="6" s="1"/>
  <c r="G470" i="6"/>
  <c r="H470" i="6" s="1"/>
  <c r="G106" i="6"/>
  <c r="H106" i="6" s="1"/>
  <c r="J460" i="4"/>
  <c r="G67" i="5" s="1"/>
  <c r="I54" i="6" s="1"/>
  <c r="J54" i="6" s="1"/>
  <c r="G494" i="6"/>
  <c r="H494" i="6" s="1"/>
  <c r="G44" i="6"/>
  <c r="H44" i="6" s="1"/>
  <c r="H113" i="5"/>
  <c r="E314" i="6"/>
  <c r="I672" i="6"/>
  <c r="J672" i="6" s="1"/>
  <c r="J693" i="6" s="1"/>
  <c r="I42" i="7" s="1"/>
  <c r="J42" i="7" s="1"/>
  <c r="I350" i="6"/>
  <c r="J350" i="6" s="1"/>
  <c r="J371" i="6" s="1"/>
  <c r="I23" i="7" s="1"/>
  <c r="J23" i="7" s="1"/>
  <c r="I397" i="6"/>
  <c r="J397" i="6" s="1"/>
  <c r="F775" i="4"/>
  <c r="L775" i="4" s="1"/>
  <c r="I33" i="6"/>
  <c r="J33" i="6" s="1"/>
  <c r="I512" i="6"/>
  <c r="J512" i="6" s="1"/>
  <c r="I144" i="6"/>
  <c r="J144" i="6" s="1"/>
  <c r="I491" i="6"/>
  <c r="J491" i="6" s="1"/>
  <c r="G471" i="6"/>
  <c r="H471" i="6" s="1"/>
  <c r="G108" i="6"/>
  <c r="H108" i="6" s="1"/>
  <c r="K71" i="4"/>
  <c r="I443" i="6"/>
  <c r="J443" i="6" s="1"/>
  <c r="J463" i="6" s="1"/>
  <c r="I29" i="7" s="1"/>
  <c r="J29" i="7" s="1"/>
  <c r="I6" i="6"/>
  <c r="J6" i="6" s="1"/>
  <c r="J26" i="6" s="1"/>
  <c r="I8" i="7" s="1"/>
  <c r="J8" i="7" s="1"/>
  <c r="L5" i="4"/>
  <c r="K244" i="6"/>
  <c r="L256" i="4"/>
  <c r="I327" i="6"/>
  <c r="J327" i="6" s="1"/>
  <c r="J348" i="6" s="1"/>
  <c r="I22" i="7" s="1"/>
  <c r="J22" i="7" s="1"/>
  <c r="I649" i="6"/>
  <c r="J649" i="6" s="1"/>
  <c r="J670" i="6" s="1"/>
  <c r="I41" i="7" s="1"/>
  <c r="J41" i="7" s="1"/>
  <c r="E695" i="6"/>
  <c r="E373" i="6"/>
  <c r="F126" i="4"/>
  <c r="L126" i="4" s="1"/>
  <c r="F633" i="4"/>
  <c r="E96" i="5" s="1"/>
  <c r="G649" i="6"/>
  <c r="H649" i="6" s="1"/>
  <c r="H670" i="6" s="1"/>
  <c r="G41" i="7" s="1"/>
  <c r="H41" i="7" s="1"/>
  <c r="G327" i="6"/>
  <c r="H327" i="6" s="1"/>
  <c r="H348" i="6" s="1"/>
  <c r="G22" i="7" s="1"/>
  <c r="H22" i="7" s="1"/>
  <c r="I494" i="6"/>
  <c r="J494" i="6" s="1"/>
  <c r="I44" i="6"/>
  <c r="J44" i="6" s="1"/>
  <c r="I446" i="4"/>
  <c r="J446" i="4" s="1"/>
  <c r="I452" i="4"/>
  <c r="J452" i="4" s="1"/>
  <c r="J453" i="4" s="1"/>
  <c r="G66" i="5" s="1"/>
  <c r="I443" i="4" s="1"/>
  <c r="J443" i="4" s="1"/>
  <c r="J447" i="4" s="1"/>
  <c r="G65" i="5" s="1"/>
  <c r="I55" i="6" s="1"/>
  <c r="J55" i="6" s="1"/>
  <c r="L735" i="4"/>
  <c r="G535" i="6"/>
  <c r="H535" i="6" s="1"/>
  <c r="G192" i="6"/>
  <c r="H192" i="6" s="1"/>
  <c r="G190" i="6"/>
  <c r="H190" i="6" s="1"/>
  <c r="H210" i="6" s="1"/>
  <c r="G13" i="7" s="1"/>
  <c r="H13" i="7" s="1"/>
  <c r="G534" i="6"/>
  <c r="H534" i="6" s="1"/>
  <c r="H555" i="6" s="1"/>
  <c r="G33" i="7" s="1"/>
  <c r="H33" i="7" s="1"/>
  <c r="I111" i="6"/>
  <c r="J111" i="6" s="1"/>
  <c r="I473" i="6"/>
  <c r="J473" i="6" s="1"/>
  <c r="H371" i="6"/>
  <c r="G23" i="7" s="1"/>
  <c r="H23" i="7" s="1"/>
  <c r="I498" i="4"/>
  <c r="J498" i="4" s="1"/>
  <c r="J499" i="4" s="1"/>
  <c r="G74" i="5" s="1"/>
  <c r="L466" i="4"/>
  <c r="G446" i="4"/>
  <c r="H446" i="4" s="1"/>
  <c r="G452" i="4"/>
  <c r="H452" i="4" s="1"/>
  <c r="H453" i="4" s="1"/>
  <c r="F66" i="5" s="1"/>
  <c r="G443" i="4" s="1"/>
  <c r="H443" i="4" s="1"/>
  <c r="H447" i="4" s="1"/>
  <c r="F65" i="5" s="1"/>
  <c r="G55" i="6" s="1"/>
  <c r="H55" i="6" s="1"/>
  <c r="G513" i="6"/>
  <c r="H513" i="6" s="1"/>
  <c r="G145" i="6"/>
  <c r="H145" i="6" s="1"/>
  <c r="G104" i="6"/>
  <c r="H104" i="6" s="1"/>
  <c r="G469" i="6"/>
  <c r="H469" i="6" s="1"/>
  <c r="G48" i="6"/>
  <c r="H48" i="6" s="1"/>
  <c r="H94" i="5"/>
  <c r="E590" i="6"/>
  <c r="E268" i="6"/>
  <c r="I474" i="6"/>
  <c r="J474" i="6" s="1"/>
  <c r="I112" i="6"/>
  <c r="J112" i="6" s="1"/>
  <c r="I104" i="6"/>
  <c r="J104" i="6" s="1"/>
  <c r="I469" i="6"/>
  <c r="J469" i="6" s="1"/>
  <c r="I48" i="6"/>
  <c r="J48" i="6" s="1"/>
  <c r="L157" i="4"/>
  <c r="G499" i="6"/>
  <c r="H499" i="6" s="1"/>
  <c r="G50" i="6"/>
  <c r="H50" i="6" s="1"/>
  <c r="I695" i="6"/>
  <c r="J695" i="6" s="1"/>
  <c r="J716" i="6" s="1"/>
  <c r="I43" i="7" s="1"/>
  <c r="J43" i="7" s="1"/>
  <c r="I373" i="6"/>
  <c r="J373" i="6" s="1"/>
  <c r="J394" i="6" s="1"/>
  <c r="I24" i="7" s="1"/>
  <c r="J24" i="7" s="1"/>
  <c r="E50" i="5"/>
  <c r="H50" i="5" s="1"/>
  <c r="F110" i="4"/>
  <c r="L110" i="4" s="1"/>
  <c r="G467" i="6"/>
  <c r="H467" i="6" s="1"/>
  <c r="G498" i="6"/>
  <c r="H498" i="6" s="1"/>
  <c r="G101" i="6"/>
  <c r="H101" i="6" s="1"/>
  <c r="L779" i="4"/>
  <c r="G46" i="6"/>
  <c r="H46" i="6" s="1"/>
  <c r="G496" i="6"/>
  <c r="H496" i="6" s="1"/>
  <c r="G490" i="6"/>
  <c r="H490" i="6" s="1"/>
  <c r="H509" i="6" s="1"/>
  <c r="G31" i="7" s="1"/>
  <c r="H31" i="7" s="1"/>
  <c r="G32" i="6"/>
  <c r="H32" i="6" s="1"/>
  <c r="H95" i="6" s="1"/>
  <c r="G9" i="7" s="1"/>
  <c r="H9" i="7" s="1"/>
  <c r="J35" i="4"/>
  <c r="G9" i="5" s="1"/>
  <c r="I521" i="6" s="1"/>
  <c r="J521" i="6" s="1"/>
  <c r="J164" i="6"/>
  <c r="I11" i="7" s="1"/>
  <c r="J11" i="7" s="1"/>
  <c r="F608" i="4"/>
  <c r="E92" i="5" s="1"/>
  <c r="H92" i="5" s="1"/>
  <c r="I557" i="4"/>
  <c r="I564" i="4"/>
  <c r="I571" i="4"/>
  <c r="I578" i="4"/>
  <c r="I550" i="4"/>
  <c r="F229" i="4"/>
  <c r="K229" i="4"/>
  <c r="F239" i="6"/>
  <c r="L239" i="6" s="1"/>
  <c r="K239" i="6"/>
  <c r="F261" i="6"/>
  <c r="L261" i="6" s="1"/>
  <c r="K261" i="6"/>
  <c r="K220" i="4"/>
  <c r="F220" i="4"/>
  <c r="L220" i="4" s="1"/>
  <c r="K507" i="6"/>
  <c r="F507" i="6"/>
  <c r="L507" i="6" s="1"/>
  <c r="F412" i="4"/>
  <c r="K412" i="4"/>
  <c r="K504" i="6"/>
  <c r="F504" i="6"/>
  <c r="L504" i="6" s="1"/>
  <c r="F583" i="6"/>
  <c r="L583" i="6" s="1"/>
  <c r="K583" i="6"/>
  <c r="K563" i="6"/>
  <c r="F563" i="6"/>
  <c r="L563" i="6" s="1"/>
  <c r="K516" i="6"/>
  <c r="F516" i="6"/>
  <c r="L516" i="6" s="1"/>
  <c r="F430" i="4"/>
  <c r="L430" i="4" s="1"/>
  <c r="K430" i="4"/>
  <c r="H32" i="5"/>
  <c r="E192" i="6"/>
  <c r="E535" i="6"/>
  <c r="F231" i="4"/>
  <c r="L231" i="4" s="1"/>
  <c r="K231" i="4"/>
  <c r="F84" i="4"/>
  <c r="L84" i="4" s="1"/>
  <c r="K84" i="4"/>
  <c r="F71" i="6"/>
  <c r="L71" i="6" s="1"/>
  <c r="K71" i="6"/>
  <c r="F260" i="6"/>
  <c r="L260" i="6" s="1"/>
  <c r="K260" i="6"/>
  <c r="F77" i="6"/>
  <c r="L77" i="6" s="1"/>
  <c r="K77" i="6"/>
  <c r="K236" i="6"/>
  <c r="F236" i="6"/>
  <c r="L236" i="6" s="1"/>
  <c r="K557" i="6"/>
  <c r="F557" i="6"/>
  <c r="K519" i="6"/>
  <c r="F519" i="6"/>
  <c r="L519" i="6" s="1"/>
  <c r="F240" i="6"/>
  <c r="L240" i="6" s="1"/>
  <c r="K240" i="6"/>
  <c r="H38" i="5"/>
  <c r="E36" i="6"/>
  <c r="K588" i="6"/>
  <c r="F588" i="6"/>
  <c r="L588" i="6" s="1"/>
  <c r="F561" i="6"/>
  <c r="L561" i="6" s="1"/>
  <c r="K561" i="6"/>
  <c r="K204" i="4"/>
  <c r="F587" i="6"/>
  <c r="L587" i="6" s="1"/>
  <c r="K587" i="6"/>
  <c r="H54" i="5"/>
  <c r="E10" i="6"/>
  <c r="F399" i="4"/>
  <c r="K399" i="4"/>
  <c r="K417" i="4"/>
  <c r="F417" i="4"/>
  <c r="F506" i="6"/>
  <c r="L506" i="6" s="1"/>
  <c r="K506" i="6"/>
  <c r="F558" i="6"/>
  <c r="L558" i="6" s="1"/>
  <c r="K558" i="6"/>
  <c r="F581" i="6"/>
  <c r="L581" i="6" s="1"/>
  <c r="K581" i="6"/>
  <c r="F258" i="6"/>
  <c r="K258" i="6"/>
  <c r="K153" i="6"/>
  <c r="F153" i="6"/>
  <c r="L153" i="6" s="1"/>
  <c r="F265" i="6"/>
  <c r="L265" i="6" s="1"/>
  <c r="K265" i="6"/>
  <c r="K44" i="4"/>
  <c r="F83" i="4"/>
  <c r="L83" i="4" s="1"/>
  <c r="K83" i="4"/>
  <c r="K106" i="4"/>
  <c r="K501" i="6"/>
  <c r="F501" i="6"/>
  <c r="L501" i="6" s="1"/>
  <c r="F393" i="4"/>
  <c r="K393" i="4"/>
  <c r="F194" i="6"/>
  <c r="L194" i="6" s="1"/>
  <c r="K194" i="6"/>
  <c r="K147" i="6"/>
  <c r="F147" i="6"/>
  <c r="L147" i="6" s="1"/>
  <c r="K259" i="6"/>
  <c r="F259" i="6"/>
  <c r="L259" i="6" s="1"/>
  <c r="F235" i="6"/>
  <c r="K235" i="6"/>
  <c r="K130" i="6"/>
  <c r="F130" i="6"/>
  <c r="L130" i="6" s="1"/>
  <c r="K562" i="6"/>
  <c r="F562" i="6"/>
  <c r="L562" i="6" s="1"/>
  <c r="F264" i="6"/>
  <c r="L264" i="6" s="1"/>
  <c r="K264" i="6"/>
  <c r="F208" i="4"/>
  <c r="L208" i="4" s="1"/>
  <c r="K208" i="4"/>
  <c r="F267" i="6"/>
  <c r="L267" i="6" s="1"/>
  <c r="K267" i="6"/>
  <c r="F586" i="6"/>
  <c r="L586" i="6" s="1"/>
  <c r="K586" i="6"/>
  <c r="F207" i="4"/>
  <c r="L207" i="4" s="1"/>
  <c r="K207" i="4"/>
  <c r="F266" i="6"/>
  <c r="L266" i="6" s="1"/>
  <c r="K266" i="6"/>
  <c r="F517" i="6"/>
  <c r="L517" i="6" s="1"/>
  <c r="K517" i="6"/>
  <c r="F120" i="6"/>
  <c r="L120" i="6" s="1"/>
  <c r="K120" i="6"/>
  <c r="F218" i="4"/>
  <c r="K218" i="4"/>
  <c r="K536" i="6"/>
  <c r="F536" i="6"/>
  <c r="L536" i="6" s="1"/>
  <c r="F515" i="6"/>
  <c r="L515" i="6" s="1"/>
  <c r="K515" i="6"/>
  <c r="K133" i="6"/>
  <c r="F133" i="6"/>
  <c r="L133" i="6" s="1"/>
  <c r="F580" i="6"/>
  <c r="K580" i="6"/>
  <c r="F394" i="4"/>
  <c r="L394" i="4" s="1"/>
  <c r="K394" i="4"/>
  <c r="K478" i="6"/>
  <c r="F478" i="6"/>
  <c r="L478" i="6" s="1"/>
  <c r="K475" i="6"/>
  <c r="F475" i="6"/>
  <c r="L475" i="6" s="1"/>
  <c r="F130" i="4"/>
  <c r="L130" i="4" s="1"/>
  <c r="K130" i="4"/>
  <c r="F149" i="6"/>
  <c r="L149" i="6" s="1"/>
  <c r="K149" i="6"/>
  <c r="H59" i="5"/>
  <c r="E113" i="6"/>
  <c r="F429" i="4"/>
  <c r="K429" i="4"/>
  <c r="F205" i="4"/>
  <c r="L205" i="4" s="1"/>
  <c r="K205" i="4"/>
  <c r="K481" i="6"/>
  <c r="F481" i="6"/>
  <c r="L481" i="6" s="1"/>
  <c r="F126" i="6"/>
  <c r="L126" i="6" s="1"/>
  <c r="K126" i="6"/>
  <c r="K400" i="4"/>
  <c r="F400" i="4"/>
  <c r="L400" i="4" s="1"/>
  <c r="F90" i="4"/>
  <c r="K90" i="4"/>
  <c r="H31" i="5"/>
  <c r="E534" i="6"/>
  <c r="E190" i="6"/>
  <c r="F84" i="6"/>
  <c r="L84" i="6" s="1"/>
  <c r="K84" i="6"/>
  <c r="E8" i="6"/>
  <c r="K148" i="6"/>
  <c r="F148" i="6"/>
  <c r="L148" i="6" s="1"/>
  <c r="K91" i="4"/>
  <c r="F91" i="4"/>
  <c r="L91" i="4" s="1"/>
  <c r="H41" i="5"/>
  <c r="E38" i="6"/>
  <c r="L203" i="4"/>
  <c r="F518" i="6"/>
  <c r="L518" i="6" s="1"/>
  <c r="K518" i="6"/>
  <c r="K243" i="4"/>
  <c r="F243" i="4"/>
  <c r="L243" i="4" s="1"/>
  <c r="E443" i="6"/>
  <c r="E6" i="6"/>
  <c r="K242" i="4"/>
  <c r="F242" i="4"/>
  <c r="L242" i="4" s="1"/>
  <c r="F232" i="4"/>
  <c r="L232" i="4" s="1"/>
  <c r="K232" i="4"/>
  <c r="F119" i="6"/>
  <c r="L119" i="6" s="1"/>
  <c r="K119" i="6"/>
  <c r="F418" i="4"/>
  <c r="L418" i="4" s="1"/>
  <c r="K418" i="4"/>
  <c r="F244" i="4"/>
  <c r="L244" i="4" s="1"/>
  <c r="K244" i="4"/>
  <c r="K482" i="6"/>
  <c r="F482" i="6"/>
  <c r="L482" i="6" s="1"/>
  <c r="K424" i="4"/>
  <c r="F424" i="4"/>
  <c r="L424" i="4" s="1"/>
  <c r="F129" i="4"/>
  <c r="K129" i="4"/>
  <c r="K66" i="6"/>
  <c r="F66" i="6"/>
  <c r="L66" i="6" s="1"/>
  <c r="L233" i="6"/>
  <c r="K14" i="7"/>
  <c r="L787" i="4"/>
  <c r="H123" i="5"/>
  <c r="E459" i="4"/>
  <c r="E445" i="4"/>
  <c r="E121" i="5"/>
  <c r="K768" i="4"/>
  <c r="L768" i="4"/>
  <c r="F769" i="4"/>
  <c r="K762" i="4"/>
  <c r="F762" i="4"/>
  <c r="L756" i="4"/>
  <c r="F757" i="4"/>
  <c r="K751" i="4"/>
  <c r="L751" i="4"/>
  <c r="F752" i="4"/>
  <c r="K745" i="4"/>
  <c r="L745" i="4"/>
  <c r="F746" i="4"/>
  <c r="K704" i="4"/>
  <c r="L704" i="4"/>
  <c r="F705" i="4"/>
  <c r="K692" i="4"/>
  <c r="L692" i="4"/>
  <c r="F693" i="4"/>
  <c r="K686" i="4"/>
  <c r="L684" i="4"/>
  <c r="F687" i="4"/>
  <c r="L680" i="4"/>
  <c r="F681" i="4"/>
  <c r="F674" i="4"/>
  <c r="K674" i="4"/>
  <c r="L668" i="4"/>
  <c r="F669" i="4"/>
  <c r="K662" i="4"/>
  <c r="L662" i="4"/>
  <c r="F663" i="4"/>
  <c r="E100" i="5"/>
  <c r="K650" i="4"/>
  <c r="L650" i="4"/>
  <c r="F651" i="4"/>
  <c r="E98" i="5"/>
  <c r="H96" i="5"/>
  <c r="L633" i="4"/>
  <c r="L627" i="4"/>
  <c r="E95" i="5"/>
  <c r="E93" i="5"/>
  <c r="H93" i="5" s="1"/>
  <c r="L608" i="4"/>
  <c r="G528" i="4"/>
  <c r="H528" i="4" s="1"/>
  <c r="H529" i="4" s="1"/>
  <c r="F80" i="5" s="1"/>
  <c r="G49" i="6" s="1"/>
  <c r="H49" i="6" s="1"/>
  <c r="K599" i="4"/>
  <c r="F599" i="4"/>
  <c r="E90" i="5"/>
  <c r="H90" i="5"/>
  <c r="E518" i="4"/>
  <c r="E513" i="4"/>
  <c r="E89" i="5"/>
  <c r="E88" i="5"/>
  <c r="E110" i="6" s="1"/>
  <c r="F110" i="6" s="1"/>
  <c r="E87" i="5"/>
  <c r="F560" i="4"/>
  <c r="L560" i="4" s="1"/>
  <c r="E84" i="5"/>
  <c r="E83" i="5"/>
  <c r="H83" i="5"/>
  <c r="E503" i="4"/>
  <c r="K540" i="4"/>
  <c r="L540" i="4"/>
  <c r="F541" i="4"/>
  <c r="K534" i="4"/>
  <c r="L534" i="4"/>
  <c r="F535" i="4"/>
  <c r="E71" i="5"/>
  <c r="F477" i="4"/>
  <c r="K477" i="4"/>
  <c r="K471" i="4"/>
  <c r="F471" i="4"/>
  <c r="E68" i="5"/>
  <c r="K438" i="4"/>
  <c r="E64" i="5"/>
  <c r="E56" i="5"/>
  <c r="K381" i="4"/>
  <c r="L381" i="4"/>
  <c r="F382" i="4"/>
  <c r="L375" i="4"/>
  <c r="E53" i="5"/>
  <c r="E52" i="5"/>
  <c r="H51" i="5"/>
  <c r="L357" i="4"/>
  <c r="E49" i="5"/>
  <c r="E48" i="5"/>
  <c r="E46" i="5"/>
  <c r="E45" i="5"/>
  <c r="E42" i="5"/>
  <c r="E40" i="5"/>
  <c r="E39" i="5"/>
  <c r="F258" i="4"/>
  <c r="L258" i="4" s="1"/>
  <c r="K252" i="4"/>
  <c r="L247" i="4"/>
  <c r="E30" i="5"/>
  <c r="K164" i="4"/>
  <c r="E27" i="5"/>
  <c r="K156" i="4"/>
  <c r="E26" i="5"/>
  <c r="E25" i="5"/>
  <c r="L141" i="4"/>
  <c r="E24" i="5"/>
  <c r="K125" i="4"/>
  <c r="E22" i="5"/>
  <c r="E21" i="5"/>
  <c r="E20" i="5"/>
  <c r="K98" i="4"/>
  <c r="F102" i="4"/>
  <c r="L86" i="4"/>
  <c r="F87" i="4"/>
  <c r="E16" i="5"/>
  <c r="L71" i="4"/>
  <c r="F72" i="4"/>
  <c r="E14" i="5"/>
  <c r="E12" i="5"/>
  <c r="L45" i="4"/>
  <c r="F48" i="4"/>
  <c r="L39" i="4"/>
  <c r="F40" i="4"/>
  <c r="F34" i="4"/>
  <c r="K34" i="4"/>
  <c r="L22" i="4"/>
  <c r="F23" i="4"/>
  <c r="E6" i="5"/>
  <c r="L11" i="4"/>
  <c r="H5" i="5"/>
  <c r="J509" i="6" l="1"/>
  <c r="I31" i="7" s="1"/>
  <c r="J31" i="7" s="1"/>
  <c r="E472" i="6"/>
  <c r="F472" i="6" s="1"/>
  <c r="E109" i="6"/>
  <c r="F109" i="6" s="1"/>
  <c r="E305" i="6"/>
  <c r="E627" i="6"/>
  <c r="I37" i="7"/>
  <c r="J37" i="7" s="1"/>
  <c r="H463" i="6"/>
  <c r="G29" i="7" s="1"/>
  <c r="H29" i="7" s="1"/>
  <c r="G28" i="7" s="1"/>
  <c r="H28" i="7" s="1"/>
  <c r="L429" i="4"/>
  <c r="F431" i="4"/>
  <c r="J325" i="6"/>
  <c r="I21" i="7" s="1"/>
  <c r="J21" i="7" s="1"/>
  <c r="I19" i="7" s="1"/>
  <c r="J19" i="7" s="1"/>
  <c r="I18" i="7" s="1"/>
  <c r="J18" i="7" s="1"/>
  <c r="F59" i="4"/>
  <c r="K59" i="4"/>
  <c r="E471" i="6"/>
  <c r="F471" i="6" s="1"/>
  <c r="E108" i="6"/>
  <c r="F108" i="6" s="1"/>
  <c r="H95" i="5"/>
  <c r="E626" i="6"/>
  <c r="E304" i="6"/>
  <c r="L218" i="4"/>
  <c r="F224" i="4"/>
  <c r="F373" i="6"/>
  <c r="K373" i="6"/>
  <c r="F698" i="4"/>
  <c r="K698" i="4"/>
  <c r="H141" i="6"/>
  <c r="G10" i="7" s="1"/>
  <c r="H10" i="7" s="1"/>
  <c r="G7" i="7" s="1"/>
  <c r="H7" i="7" s="1"/>
  <c r="G38" i="7"/>
  <c r="H38" i="7" s="1"/>
  <c r="G37" i="7" s="1"/>
  <c r="H37" i="7" s="1"/>
  <c r="L229" i="4"/>
  <c r="F236" i="4"/>
  <c r="H68" i="5"/>
  <c r="E493" i="6"/>
  <c r="E43" i="6"/>
  <c r="H98" i="5"/>
  <c r="E307" i="6"/>
  <c r="L417" i="4"/>
  <c r="F419" i="4"/>
  <c r="K315" i="6"/>
  <c r="I493" i="6"/>
  <c r="J493" i="6" s="1"/>
  <c r="I43" i="6"/>
  <c r="J43" i="6" s="1"/>
  <c r="L628" i="6"/>
  <c r="H8" i="5"/>
  <c r="E520" i="6"/>
  <c r="E156" i="6"/>
  <c r="L412" i="4"/>
  <c r="F413" i="4"/>
  <c r="J532" i="6"/>
  <c r="I32" i="7" s="1"/>
  <c r="J32" i="7" s="1"/>
  <c r="H310" i="6"/>
  <c r="L310" i="6" s="1"/>
  <c r="K310" i="6"/>
  <c r="F314" i="6"/>
  <c r="L314" i="6" s="1"/>
  <c r="K314" i="6"/>
  <c r="H45" i="5"/>
  <c r="E13" i="6"/>
  <c r="H121" i="5"/>
  <c r="E603" i="6"/>
  <c r="E283" i="6"/>
  <c r="F248" i="4"/>
  <c r="J95" i="6"/>
  <c r="I9" i="7" s="1"/>
  <c r="J9" i="7" s="1"/>
  <c r="H532" i="6"/>
  <c r="G32" i="7" s="1"/>
  <c r="H32" i="7" s="1"/>
  <c r="F695" i="6"/>
  <c r="K695" i="6"/>
  <c r="H14" i="5"/>
  <c r="E419" i="6"/>
  <c r="E718" i="6"/>
  <c r="I498" i="6"/>
  <c r="J498" i="6" s="1"/>
  <c r="I101" i="6"/>
  <c r="J101" i="6" s="1"/>
  <c r="I467" i="6"/>
  <c r="J467" i="6" s="1"/>
  <c r="F425" i="4"/>
  <c r="K697" i="6"/>
  <c r="F697" i="6"/>
  <c r="L697" i="6" s="1"/>
  <c r="F638" i="4"/>
  <c r="K638" i="4"/>
  <c r="F399" i="6"/>
  <c r="L399" i="6" s="1"/>
  <c r="K399" i="6"/>
  <c r="G312" i="6"/>
  <c r="H111" i="5"/>
  <c r="E47" i="5"/>
  <c r="E106" i="6"/>
  <c r="F106" i="6" s="1"/>
  <c r="E470" i="6"/>
  <c r="F470" i="6" s="1"/>
  <c r="L399" i="4"/>
  <c r="F401" i="4"/>
  <c r="F561" i="4"/>
  <c r="E85" i="5" s="1"/>
  <c r="E107" i="6" s="1"/>
  <c r="F107" i="6" s="1"/>
  <c r="H100" i="5"/>
  <c r="E309" i="6"/>
  <c r="F268" i="6"/>
  <c r="L268" i="6" s="1"/>
  <c r="K268" i="6"/>
  <c r="F376" i="6"/>
  <c r="L376" i="6" s="1"/>
  <c r="K376" i="6"/>
  <c r="H64" i="5"/>
  <c r="E446" i="4"/>
  <c r="E452" i="4"/>
  <c r="H6" i="5"/>
  <c r="E154" i="6"/>
  <c r="H71" i="5"/>
  <c r="E495" i="6"/>
  <c r="E45" i="6"/>
  <c r="F212" i="4"/>
  <c r="L393" i="4"/>
  <c r="F395" i="4"/>
  <c r="F590" i="6"/>
  <c r="L590" i="6" s="1"/>
  <c r="K590" i="6"/>
  <c r="J564" i="4"/>
  <c r="K564" i="4"/>
  <c r="K550" i="4"/>
  <c r="J550" i="4"/>
  <c r="J578" i="4"/>
  <c r="K578" i="4"/>
  <c r="J557" i="4"/>
  <c r="K557" i="4"/>
  <c r="J571" i="4"/>
  <c r="K571" i="4"/>
  <c r="F192" i="6"/>
  <c r="L192" i="6" s="1"/>
  <c r="K192" i="6"/>
  <c r="K36" i="6"/>
  <c r="F36" i="6"/>
  <c r="L36" i="6" s="1"/>
  <c r="H21" i="5"/>
  <c r="E30" i="6"/>
  <c r="E584" i="6"/>
  <c r="E585" i="6"/>
  <c r="L580" i="6"/>
  <c r="H46" i="5"/>
  <c r="E11" i="6"/>
  <c r="H56" i="5"/>
  <c r="E114" i="6"/>
  <c r="F8" i="6"/>
  <c r="L8" i="6" s="1"/>
  <c r="K8" i="6"/>
  <c r="F133" i="4"/>
  <c r="L129" i="4"/>
  <c r="F10" i="6"/>
  <c r="L10" i="6" s="1"/>
  <c r="K10" i="6"/>
  <c r="H24" i="5"/>
  <c r="E465" i="6"/>
  <c r="E97" i="6"/>
  <c r="H47" i="5"/>
  <c r="E12" i="6"/>
  <c r="H16" i="5"/>
  <c r="E511" i="6"/>
  <c r="E143" i="6"/>
  <c r="H48" i="5"/>
  <c r="E5" i="6"/>
  <c r="E263" i="6"/>
  <c r="E262" i="6"/>
  <c r="L258" i="6"/>
  <c r="H12" i="5"/>
  <c r="E169" i="6"/>
  <c r="H22" i="5"/>
  <c r="E31" i="6"/>
  <c r="H25" i="5"/>
  <c r="E466" i="6"/>
  <c r="E98" i="6"/>
  <c r="H49" i="5"/>
  <c r="E442" i="6"/>
  <c r="H26" i="5"/>
  <c r="E100" i="6"/>
  <c r="H39" i="5"/>
  <c r="E37" i="6"/>
  <c r="E492" i="6"/>
  <c r="E458" i="4"/>
  <c r="K458" i="4" s="1"/>
  <c r="F6" i="6"/>
  <c r="L6" i="6" s="1"/>
  <c r="K6" i="6"/>
  <c r="K190" i="6"/>
  <c r="F190" i="6"/>
  <c r="L190" i="6" s="1"/>
  <c r="E559" i="6"/>
  <c r="E560" i="6"/>
  <c r="L557" i="6"/>
  <c r="H40" i="5"/>
  <c r="E513" i="6"/>
  <c r="E145" i="6"/>
  <c r="F443" i="6"/>
  <c r="L443" i="6" s="1"/>
  <c r="K443" i="6"/>
  <c r="F534" i="6"/>
  <c r="K534" i="6"/>
  <c r="H27" i="5"/>
  <c r="E99" i="6"/>
  <c r="F38" i="6"/>
  <c r="L38" i="6" s="1"/>
  <c r="K38" i="6"/>
  <c r="E238" i="6"/>
  <c r="E237" i="6"/>
  <c r="L235" i="6"/>
  <c r="H53" i="5"/>
  <c r="E444" i="6"/>
  <c r="E9" i="6"/>
  <c r="K113" i="6"/>
  <c r="F113" i="6"/>
  <c r="L113" i="6" s="1"/>
  <c r="H42" i="5"/>
  <c r="E39" i="6"/>
  <c r="H52" i="5"/>
  <c r="E7" i="6"/>
  <c r="H20" i="5"/>
  <c r="E29" i="6"/>
  <c r="E489" i="6"/>
  <c r="H30" i="5"/>
  <c r="E189" i="6"/>
  <c r="L90" i="4"/>
  <c r="F94" i="4"/>
  <c r="F535" i="6"/>
  <c r="L535" i="6" s="1"/>
  <c r="K535" i="6"/>
  <c r="F445" i="4"/>
  <c r="L445" i="4" s="1"/>
  <c r="K445" i="4"/>
  <c r="F459" i="4"/>
  <c r="L459" i="4" s="1"/>
  <c r="K459" i="4"/>
  <c r="L769" i="4"/>
  <c r="E120" i="5"/>
  <c r="L762" i="4"/>
  <c r="F763" i="4"/>
  <c r="E118" i="5"/>
  <c r="L757" i="4"/>
  <c r="L752" i="4"/>
  <c r="E117" i="5"/>
  <c r="L746" i="4"/>
  <c r="E116" i="5"/>
  <c r="L705" i="4"/>
  <c r="E108" i="5"/>
  <c r="L693" i="4"/>
  <c r="E106" i="5"/>
  <c r="L687" i="4"/>
  <c r="E105" i="5"/>
  <c r="E104" i="5"/>
  <c r="L681" i="4"/>
  <c r="L674" i="4"/>
  <c r="F675" i="4"/>
  <c r="E102" i="5"/>
  <c r="L669" i="4"/>
  <c r="L663" i="4"/>
  <c r="E101" i="5"/>
  <c r="L651" i="4"/>
  <c r="E99" i="5"/>
  <c r="E457" i="4"/>
  <c r="F457" i="4" s="1"/>
  <c r="L457" i="4" s="1"/>
  <c r="L599" i="4"/>
  <c r="F600" i="4"/>
  <c r="F518" i="4"/>
  <c r="K518" i="4"/>
  <c r="F513" i="4"/>
  <c r="K513" i="4"/>
  <c r="E508" i="4"/>
  <c r="H89" i="5"/>
  <c r="F503" i="4"/>
  <c r="K503" i="4"/>
  <c r="L541" i="4"/>
  <c r="E82" i="5"/>
  <c r="L535" i="4"/>
  <c r="E81" i="5"/>
  <c r="L477" i="4"/>
  <c r="F478" i="4"/>
  <c r="L471" i="4"/>
  <c r="F472" i="4"/>
  <c r="E55" i="5"/>
  <c r="L382" i="4"/>
  <c r="E37" i="5"/>
  <c r="L248" i="4"/>
  <c r="E36" i="5"/>
  <c r="L102" i="4"/>
  <c r="E19" i="5"/>
  <c r="L87" i="4"/>
  <c r="E17" i="5"/>
  <c r="E15" i="5"/>
  <c r="L72" i="4"/>
  <c r="L48" i="4"/>
  <c r="E11" i="5"/>
  <c r="L40" i="4"/>
  <c r="E10" i="5"/>
  <c r="L34" i="4"/>
  <c r="F35" i="4"/>
  <c r="L23" i="4"/>
  <c r="E7" i="5"/>
  <c r="H117" i="5" l="1"/>
  <c r="E167" i="6"/>
  <c r="K45" i="6"/>
  <c r="F45" i="6"/>
  <c r="L45" i="6" s="1"/>
  <c r="K309" i="6"/>
  <c r="F309" i="6"/>
  <c r="L309" i="6" s="1"/>
  <c r="L695" i="6"/>
  <c r="E61" i="5"/>
  <c r="L419" i="4"/>
  <c r="F495" i="6"/>
  <c r="L495" i="6" s="1"/>
  <c r="K495" i="6"/>
  <c r="L638" i="4"/>
  <c r="F639" i="4"/>
  <c r="F307" i="6"/>
  <c r="L307" i="6" s="1"/>
  <c r="K307" i="6"/>
  <c r="L373" i="6"/>
  <c r="L431" i="4"/>
  <c r="E63" i="5"/>
  <c r="L59" i="4"/>
  <c r="F62" i="4"/>
  <c r="L413" i="4"/>
  <c r="E60" i="5"/>
  <c r="L224" i="4"/>
  <c r="E34" i="5"/>
  <c r="H104" i="5"/>
  <c r="E649" i="6"/>
  <c r="E327" i="6"/>
  <c r="K43" i="6"/>
  <c r="F43" i="6"/>
  <c r="L43" i="6" s="1"/>
  <c r="G27" i="7"/>
  <c r="H27" i="7" s="1"/>
  <c r="L401" i="4"/>
  <c r="E58" i="5"/>
  <c r="H10" i="5"/>
  <c r="E191" i="6"/>
  <c r="F458" i="4"/>
  <c r="L458" i="4" s="1"/>
  <c r="H105" i="5"/>
  <c r="E328" i="6"/>
  <c r="E62" i="5"/>
  <c r="L425" i="4"/>
  <c r="F283" i="6"/>
  <c r="L283" i="6" s="1"/>
  <c r="K283" i="6"/>
  <c r="F156" i="6"/>
  <c r="L156" i="6" s="1"/>
  <c r="K156" i="6"/>
  <c r="K493" i="6"/>
  <c r="F493" i="6"/>
  <c r="L493" i="6" s="1"/>
  <c r="F304" i="6"/>
  <c r="K304" i="6"/>
  <c r="H7" i="5"/>
  <c r="E155" i="6"/>
  <c r="H118" i="5"/>
  <c r="E157" i="6"/>
  <c r="E168" i="6"/>
  <c r="E522" i="6"/>
  <c r="K154" i="6"/>
  <c r="F154" i="6"/>
  <c r="L154" i="6" s="1"/>
  <c r="K452" i="4"/>
  <c r="F452" i="4"/>
  <c r="F603" i="6"/>
  <c r="K603" i="6"/>
  <c r="F520" i="6"/>
  <c r="L520" i="6" s="1"/>
  <c r="K520" i="6"/>
  <c r="F626" i="6"/>
  <c r="K626" i="6"/>
  <c r="F627" i="6"/>
  <c r="L627" i="6" s="1"/>
  <c r="K627" i="6"/>
  <c r="L212" i="4"/>
  <c r="E33" i="5"/>
  <c r="F305" i="6"/>
  <c r="L305" i="6" s="1"/>
  <c r="K305" i="6"/>
  <c r="L236" i="4"/>
  <c r="E35" i="5"/>
  <c r="K13" i="6"/>
  <c r="F13" i="6"/>
  <c r="L13" i="6" s="1"/>
  <c r="H99" i="5"/>
  <c r="E308" i="6"/>
  <c r="H106" i="5"/>
  <c r="E329" i="6"/>
  <c r="H120" i="5"/>
  <c r="E282" i="6"/>
  <c r="F446" i="4"/>
  <c r="L446" i="4" s="1"/>
  <c r="K446" i="4"/>
  <c r="H101" i="5"/>
  <c r="E396" i="6"/>
  <c r="H108" i="5"/>
  <c r="E696" i="6"/>
  <c r="E375" i="6"/>
  <c r="F718" i="6"/>
  <c r="K718" i="6"/>
  <c r="H102" i="5"/>
  <c r="E397" i="6"/>
  <c r="E672" i="6"/>
  <c r="E350" i="6"/>
  <c r="L698" i="4"/>
  <c r="F699" i="4"/>
  <c r="H15" i="5"/>
  <c r="E420" i="6"/>
  <c r="E719" i="6"/>
  <c r="E57" i="5"/>
  <c r="L395" i="4"/>
  <c r="K312" i="6"/>
  <c r="H312" i="6"/>
  <c r="L312" i="6" s="1"/>
  <c r="F419" i="6"/>
  <c r="K419" i="6"/>
  <c r="H116" i="5"/>
  <c r="E166" i="6"/>
  <c r="J575" i="4"/>
  <c r="L571" i="4"/>
  <c r="L557" i="4"/>
  <c r="J561" i="4"/>
  <c r="J582" i="4"/>
  <c r="L578" i="4"/>
  <c r="J554" i="4"/>
  <c r="L550" i="4"/>
  <c r="J568" i="4"/>
  <c r="L564" i="4"/>
  <c r="F169" i="6"/>
  <c r="K169" i="6"/>
  <c r="F511" i="6"/>
  <c r="K511" i="6"/>
  <c r="H36" i="5"/>
  <c r="E35" i="6"/>
  <c r="F9" i="6"/>
  <c r="L9" i="6" s="1"/>
  <c r="K9" i="6"/>
  <c r="K99" i="6"/>
  <c r="F99" i="6"/>
  <c r="L99" i="6" s="1"/>
  <c r="K560" i="6"/>
  <c r="F560" i="6"/>
  <c r="L560" i="6" s="1"/>
  <c r="F100" i="6"/>
  <c r="L100" i="6" s="1"/>
  <c r="K100" i="6"/>
  <c r="F29" i="6"/>
  <c r="L29" i="6" s="1"/>
  <c r="K29" i="6"/>
  <c r="F12" i="6"/>
  <c r="L12" i="6" s="1"/>
  <c r="K12" i="6"/>
  <c r="K30" i="6"/>
  <c r="F30" i="6"/>
  <c r="L30" i="6" s="1"/>
  <c r="K444" i="6"/>
  <c r="F444" i="6"/>
  <c r="L444" i="6" s="1"/>
  <c r="H37" i="5"/>
  <c r="E193" i="6"/>
  <c r="K442" i="6"/>
  <c r="F442" i="6"/>
  <c r="F555" i="6"/>
  <c r="E33" i="7" s="1"/>
  <c r="L534" i="6"/>
  <c r="L555" i="6" s="1"/>
  <c r="F262" i="6"/>
  <c r="K262" i="6"/>
  <c r="F97" i="6"/>
  <c r="K97" i="6"/>
  <c r="K114" i="6"/>
  <c r="F114" i="6"/>
  <c r="L114" i="6" s="1"/>
  <c r="H55" i="5"/>
  <c r="E14" i="6"/>
  <c r="L94" i="4"/>
  <c r="E18" i="5"/>
  <c r="K98" i="6"/>
  <c r="F98" i="6"/>
  <c r="L98" i="6" s="1"/>
  <c r="F263" i="6"/>
  <c r="L263" i="6" s="1"/>
  <c r="K263" i="6"/>
  <c r="K465" i="6"/>
  <c r="F465" i="6"/>
  <c r="F559" i="6"/>
  <c r="K559" i="6"/>
  <c r="F7" i="6"/>
  <c r="L7" i="6" s="1"/>
  <c r="K7" i="6"/>
  <c r="H11" i="5"/>
  <c r="E171" i="6"/>
  <c r="K457" i="4"/>
  <c r="K39" i="6"/>
  <c r="F39" i="6"/>
  <c r="L39" i="6" s="1"/>
  <c r="K466" i="6"/>
  <c r="F466" i="6"/>
  <c r="L466" i="6" s="1"/>
  <c r="K11" i="6"/>
  <c r="F11" i="6"/>
  <c r="L11" i="6" s="1"/>
  <c r="F237" i="6"/>
  <c r="K237" i="6"/>
  <c r="K145" i="6"/>
  <c r="F145" i="6"/>
  <c r="L145" i="6" s="1"/>
  <c r="K189" i="6"/>
  <c r="F189" i="6"/>
  <c r="H17" i="5"/>
  <c r="E172" i="4"/>
  <c r="K5" i="6"/>
  <c r="F5" i="6"/>
  <c r="K31" i="6"/>
  <c r="F31" i="6"/>
  <c r="L31" i="6" s="1"/>
  <c r="F585" i="6"/>
  <c r="L585" i="6" s="1"/>
  <c r="K585" i="6"/>
  <c r="F238" i="6"/>
  <c r="L238" i="6" s="1"/>
  <c r="K238" i="6"/>
  <c r="K513" i="6"/>
  <c r="F513" i="6"/>
  <c r="L513" i="6" s="1"/>
  <c r="K492" i="6"/>
  <c r="F492" i="6"/>
  <c r="L492" i="6" s="1"/>
  <c r="E23" i="5"/>
  <c r="L133" i="4"/>
  <c r="H19" i="5"/>
  <c r="E28" i="6"/>
  <c r="E488" i="6"/>
  <c r="K489" i="6"/>
  <c r="F489" i="6"/>
  <c r="L489" i="6" s="1"/>
  <c r="K37" i="6"/>
  <c r="F37" i="6"/>
  <c r="L37" i="6" s="1"/>
  <c r="F143" i="6"/>
  <c r="K143" i="6"/>
  <c r="F584" i="6"/>
  <c r="K584" i="6"/>
  <c r="L763" i="4"/>
  <c r="E119" i="5"/>
  <c r="L675" i="4"/>
  <c r="E103" i="5"/>
  <c r="F460" i="4"/>
  <c r="L600" i="4"/>
  <c r="E91" i="5"/>
  <c r="F514" i="4"/>
  <c r="L513" i="4"/>
  <c r="F519" i="4"/>
  <c r="L518" i="4"/>
  <c r="K508" i="4"/>
  <c r="F508" i="4"/>
  <c r="F504" i="4"/>
  <c r="L503" i="4"/>
  <c r="E498" i="4"/>
  <c r="H82" i="5"/>
  <c r="E493" i="4"/>
  <c r="H81" i="5"/>
  <c r="E488" i="4"/>
  <c r="L478" i="4"/>
  <c r="E70" i="5"/>
  <c r="L472" i="4"/>
  <c r="E69" i="5"/>
  <c r="E9" i="5"/>
  <c r="L35" i="4"/>
  <c r="K166" i="6" l="1"/>
  <c r="F166" i="6"/>
  <c r="L166" i="6" s="1"/>
  <c r="F624" i="6"/>
  <c r="E39" i="7" s="1"/>
  <c r="L603" i="6"/>
  <c r="L624" i="6" s="1"/>
  <c r="F672" i="6"/>
  <c r="K672" i="6"/>
  <c r="F282" i="6"/>
  <c r="L282" i="6" s="1"/>
  <c r="K282" i="6"/>
  <c r="E112" i="6"/>
  <c r="E474" i="6"/>
  <c r="H58" i="5"/>
  <c r="E13" i="5"/>
  <c r="L62" i="4"/>
  <c r="L419" i="6"/>
  <c r="F397" i="6"/>
  <c r="L397" i="6" s="1"/>
  <c r="K397" i="6"/>
  <c r="H33" i="5"/>
  <c r="E490" i="6"/>
  <c r="E32" i="6"/>
  <c r="H61" i="5"/>
  <c r="E514" i="6"/>
  <c r="E500" i="6"/>
  <c r="E146" i="6"/>
  <c r="E51" i="6"/>
  <c r="H69" i="5"/>
  <c r="E172" i="6"/>
  <c r="F191" i="6"/>
  <c r="L191" i="6" s="1"/>
  <c r="K191" i="6"/>
  <c r="F350" i="6"/>
  <c r="K350" i="6"/>
  <c r="H70" i="5"/>
  <c r="E494" i="6"/>
  <c r="E44" i="6"/>
  <c r="K329" i="6"/>
  <c r="F329" i="6"/>
  <c r="L329" i="6" s="1"/>
  <c r="H63" i="5"/>
  <c r="E53" i="6"/>
  <c r="L452" i="4"/>
  <c r="F453" i="4"/>
  <c r="F522" i="6"/>
  <c r="L522" i="6" s="1"/>
  <c r="K522" i="6"/>
  <c r="L304" i="6"/>
  <c r="H57" i="5"/>
  <c r="E473" i="6"/>
  <c r="E111" i="6"/>
  <c r="K375" i="6"/>
  <c r="F375" i="6"/>
  <c r="L375" i="6" s="1"/>
  <c r="K157" i="6"/>
  <c r="F157" i="6"/>
  <c r="L157" i="6" s="1"/>
  <c r="F327" i="6"/>
  <c r="K327" i="6"/>
  <c r="H60" i="5"/>
  <c r="E499" i="6"/>
  <c r="E50" i="6"/>
  <c r="F739" i="6"/>
  <c r="E44" i="7" s="1"/>
  <c r="L718" i="6"/>
  <c r="L739" i="6" s="1"/>
  <c r="F308" i="6"/>
  <c r="L308" i="6" s="1"/>
  <c r="K308" i="6"/>
  <c r="K168" i="6"/>
  <c r="F168" i="6"/>
  <c r="L168" i="6" s="1"/>
  <c r="F719" i="6"/>
  <c r="L719" i="6" s="1"/>
  <c r="K719" i="6"/>
  <c r="F696" i="6"/>
  <c r="K696" i="6"/>
  <c r="H325" i="6"/>
  <c r="G21" i="7" s="1"/>
  <c r="H21" i="7" s="1"/>
  <c r="G19" i="7" s="1"/>
  <c r="H19" i="7" s="1"/>
  <c r="G18" i="7" s="1"/>
  <c r="H18" i="7" s="1"/>
  <c r="G6" i="7" s="1"/>
  <c r="H6" i="7" s="1"/>
  <c r="G5" i="7" s="1"/>
  <c r="H5" i="7" s="1"/>
  <c r="H46" i="7" s="1"/>
  <c r="F647" i="6"/>
  <c r="E40" i="7" s="1"/>
  <c r="L626" i="6"/>
  <c r="L647" i="6" s="1"/>
  <c r="E52" i="6"/>
  <c r="H62" i="5"/>
  <c r="F649" i="6"/>
  <c r="K649" i="6"/>
  <c r="F420" i="6"/>
  <c r="L420" i="6" s="1"/>
  <c r="K420" i="6"/>
  <c r="H9" i="5"/>
  <c r="E521" i="6"/>
  <c r="H103" i="5"/>
  <c r="E398" i="6"/>
  <c r="F155" i="6"/>
  <c r="L155" i="6" s="1"/>
  <c r="K155" i="6"/>
  <c r="F328" i="6"/>
  <c r="L328" i="6" s="1"/>
  <c r="K328" i="6"/>
  <c r="F396" i="6"/>
  <c r="K396" i="6"/>
  <c r="E33" i="6"/>
  <c r="E491" i="6"/>
  <c r="H34" i="5"/>
  <c r="E512" i="6"/>
  <c r="E144" i="6"/>
  <c r="L639" i="4"/>
  <c r="E97" i="5"/>
  <c r="F167" i="6"/>
  <c r="L167" i="6" s="1"/>
  <c r="K167" i="6"/>
  <c r="H119" i="5"/>
  <c r="E281" i="6"/>
  <c r="L699" i="4"/>
  <c r="E107" i="5"/>
  <c r="H35" i="5"/>
  <c r="E34" i="6"/>
  <c r="G84" i="5"/>
  <c r="L554" i="4"/>
  <c r="G88" i="5"/>
  <c r="L582" i="4"/>
  <c r="G86" i="5"/>
  <c r="L568" i="4"/>
  <c r="G85" i="5"/>
  <c r="L561" i="4"/>
  <c r="G87" i="5"/>
  <c r="L575" i="4"/>
  <c r="K172" i="4"/>
  <c r="F172" i="4"/>
  <c r="K488" i="6"/>
  <c r="F488" i="6"/>
  <c r="F14" i="6"/>
  <c r="L14" i="6" s="1"/>
  <c r="K14" i="6"/>
  <c r="L584" i="6"/>
  <c r="L601" i="6" s="1"/>
  <c r="F601" i="6"/>
  <c r="E36" i="7" s="1"/>
  <c r="F35" i="6"/>
  <c r="L35" i="6" s="1"/>
  <c r="K35" i="6"/>
  <c r="H18" i="5"/>
  <c r="E180" i="4"/>
  <c r="L143" i="6"/>
  <c r="F171" i="6"/>
  <c r="L171" i="6" s="1"/>
  <c r="K171" i="6"/>
  <c r="L262" i="6"/>
  <c r="L279" i="6" s="1"/>
  <c r="F279" i="6"/>
  <c r="E17" i="7" s="1"/>
  <c r="L237" i="6"/>
  <c r="L256" i="6" s="1"/>
  <c r="F256" i="6"/>
  <c r="E16" i="7" s="1"/>
  <c r="K33" i="7"/>
  <c r="F33" i="7"/>
  <c r="L33" i="7" s="1"/>
  <c r="F463" i="6"/>
  <c r="E29" i="7" s="1"/>
  <c r="L442" i="6"/>
  <c r="L463" i="6" s="1"/>
  <c r="H23" i="5"/>
  <c r="E42" i="6"/>
  <c r="K193" i="6"/>
  <c r="F193" i="6"/>
  <c r="L193" i="6" s="1"/>
  <c r="L465" i="6"/>
  <c r="L97" i="6"/>
  <c r="L169" i="6"/>
  <c r="K28" i="6"/>
  <c r="F28" i="6"/>
  <c r="L189" i="6"/>
  <c r="L559" i="6"/>
  <c r="L578" i="6" s="1"/>
  <c r="F578" i="6"/>
  <c r="E35" i="7" s="1"/>
  <c r="F26" i="6"/>
  <c r="E8" i="7" s="1"/>
  <c r="L5" i="6"/>
  <c r="L26" i="6" s="1"/>
  <c r="L511" i="6"/>
  <c r="E67" i="5"/>
  <c r="L460" i="4"/>
  <c r="H91" i="5"/>
  <c r="E523" i="4"/>
  <c r="E528" i="4"/>
  <c r="E78" i="5"/>
  <c r="L519" i="4"/>
  <c r="E77" i="5"/>
  <c r="L514" i="4"/>
  <c r="F509" i="4"/>
  <c r="L508" i="4"/>
  <c r="E75" i="5"/>
  <c r="L504" i="4"/>
  <c r="K493" i="4"/>
  <c r="F493" i="4"/>
  <c r="K498" i="4"/>
  <c r="F498" i="4"/>
  <c r="K488" i="4"/>
  <c r="F488" i="4"/>
  <c r="H97" i="5" l="1"/>
  <c r="E306" i="6"/>
  <c r="F40" i="7"/>
  <c r="L40" i="7" s="1"/>
  <c r="K40" i="7"/>
  <c r="K50" i="6"/>
  <c r="F50" i="6"/>
  <c r="L50" i="6" s="1"/>
  <c r="F44" i="6"/>
  <c r="L44" i="6" s="1"/>
  <c r="K44" i="6"/>
  <c r="K514" i="6"/>
  <c r="F514" i="6"/>
  <c r="L514" i="6" s="1"/>
  <c r="F474" i="6"/>
  <c r="L474" i="6" s="1"/>
  <c r="K474" i="6"/>
  <c r="K146" i="6"/>
  <c r="F146" i="6"/>
  <c r="L146" i="6" s="1"/>
  <c r="K44" i="7"/>
  <c r="F44" i="7"/>
  <c r="L44" i="7" s="1"/>
  <c r="F398" i="6"/>
  <c r="L398" i="6" s="1"/>
  <c r="K398" i="6"/>
  <c r="F499" i="6"/>
  <c r="L499" i="6" s="1"/>
  <c r="K499" i="6"/>
  <c r="F494" i="6"/>
  <c r="L494" i="6" s="1"/>
  <c r="K494" i="6"/>
  <c r="F112" i="6"/>
  <c r="L112" i="6" s="1"/>
  <c r="K112" i="6"/>
  <c r="L210" i="6"/>
  <c r="K144" i="6"/>
  <c r="F144" i="6"/>
  <c r="F32" i="6"/>
  <c r="L32" i="6" s="1"/>
  <c r="K32" i="6"/>
  <c r="F512" i="6"/>
  <c r="K512" i="6"/>
  <c r="F521" i="6"/>
  <c r="L521" i="6" s="1"/>
  <c r="K521" i="6"/>
  <c r="L696" i="6"/>
  <c r="L716" i="6" s="1"/>
  <c r="F716" i="6"/>
  <c r="E43" i="7" s="1"/>
  <c r="K490" i="6"/>
  <c r="F490" i="6"/>
  <c r="L490" i="6" s="1"/>
  <c r="K500" i="6"/>
  <c r="F500" i="6"/>
  <c r="L500" i="6" s="1"/>
  <c r="L172" i="4"/>
  <c r="F173" i="4"/>
  <c r="F34" i="6"/>
  <c r="L34" i="6" s="1"/>
  <c r="K34" i="6"/>
  <c r="F348" i="6"/>
  <c r="E22" i="7" s="1"/>
  <c r="L327" i="6"/>
  <c r="L348" i="6" s="1"/>
  <c r="F371" i="6"/>
  <c r="E23" i="7" s="1"/>
  <c r="L350" i="6"/>
  <c r="L371" i="6" s="1"/>
  <c r="F210" i="6"/>
  <c r="E13" i="7" s="1"/>
  <c r="K491" i="6"/>
  <c r="F491" i="6"/>
  <c r="L491" i="6" s="1"/>
  <c r="F693" i="6"/>
  <c r="E42" i="7" s="1"/>
  <c r="L672" i="6"/>
  <c r="L693" i="6" s="1"/>
  <c r="H107" i="5"/>
  <c r="E374" i="6"/>
  <c r="K33" i="6"/>
  <c r="F33" i="6"/>
  <c r="L33" i="6" s="1"/>
  <c r="L453" i="4"/>
  <c r="E66" i="5"/>
  <c r="K473" i="6"/>
  <c r="F473" i="6"/>
  <c r="L473" i="6" s="1"/>
  <c r="F172" i="6"/>
  <c r="L172" i="6" s="1"/>
  <c r="K172" i="6"/>
  <c r="L440" i="6"/>
  <c r="F39" i="7"/>
  <c r="K39" i="7"/>
  <c r="K52" i="6"/>
  <c r="F52" i="6"/>
  <c r="L52" i="6" s="1"/>
  <c r="H13" i="5"/>
  <c r="E170" i="6"/>
  <c r="K281" i="6"/>
  <c r="F281" i="6"/>
  <c r="F417" i="6"/>
  <c r="E25" i="7" s="1"/>
  <c r="L396" i="6"/>
  <c r="L417" i="6" s="1"/>
  <c r="F670" i="6"/>
  <c r="E41" i="7" s="1"/>
  <c r="L649" i="6"/>
  <c r="L670" i="6" s="1"/>
  <c r="F53" i="6"/>
  <c r="L53" i="6" s="1"/>
  <c r="K53" i="6"/>
  <c r="F440" i="6"/>
  <c r="E26" i="7" s="1"/>
  <c r="K111" i="6"/>
  <c r="F111" i="6"/>
  <c r="L111" i="6" s="1"/>
  <c r="K51" i="6"/>
  <c r="F51" i="6"/>
  <c r="L51" i="6" s="1"/>
  <c r="I472" i="6"/>
  <c r="I109" i="6"/>
  <c r="H87" i="5"/>
  <c r="I107" i="6"/>
  <c r="H85" i="5"/>
  <c r="I108" i="6"/>
  <c r="I471" i="6"/>
  <c r="H86" i="5"/>
  <c r="I110" i="6"/>
  <c r="H88" i="5"/>
  <c r="I106" i="6"/>
  <c r="I470" i="6"/>
  <c r="H84" i="5"/>
  <c r="F36" i="7"/>
  <c r="L36" i="7" s="1"/>
  <c r="K36" i="7"/>
  <c r="H78" i="5"/>
  <c r="E469" i="6"/>
  <c r="E104" i="6"/>
  <c r="E48" i="6"/>
  <c r="F16" i="7"/>
  <c r="K16" i="7"/>
  <c r="K17" i="7"/>
  <c r="F17" i="7"/>
  <c r="L17" i="7" s="1"/>
  <c r="H67" i="5"/>
  <c r="E54" i="6"/>
  <c r="K35" i="7"/>
  <c r="F35" i="7"/>
  <c r="K13" i="7"/>
  <c r="F13" i="7"/>
  <c r="L13" i="7" s="1"/>
  <c r="F42" i="6"/>
  <c r="L42" i="6" s="1"/>
  <c r="K42" i="6"/>
  <c r="L488" i="6"/>
  <c r="H77" i="5"/>
  <c r="E468" i="6"/>
  <c r="E103" i="6"/>
  <c r="E47" i="6"/>
  <c r="F180" i="4"/>
  <c r="K180" i="4"/>
  <c r="F8" i="7"/>
  <c r="K8" i="7"/>
  <c r="H75" i="5"/>
  <c r="E102" i="6"/>
  <c r="L28" i="6"/>
  <c r="F29" i="7"/>
  <c r="K29" i="7"/>
  <c r="F528" i="4"/>
  <c r="K528" i="4"/>
  <c r="F523" i="4"/>
  <c r="K523" i="4"/>
  <c r="E76" i="5"/>
  <c r="L509" i="4"/>
  <c r="F499" i="4"/>
  <c r="L498" i="4"/>
  <c r="F494" i="4"/>
  <c r="L493" i="4"/>
  <c r="F489" i="4"/>
  <c r="L488" i="4"/>
  <c r="F374" i="6" l="1"/>
  <c r="K374" i="6"/>
  <c r="F22" i="7"/>
  <c r="L22" i="7" s="1"/>
  <c r="K22" i="7"/>
  <c r="F41" i="7"/>
  <c r="L41" i="7" s="1"/>
  <c r="K41" i="7"/>
  <c r="E38" i="7"/>
  <c r="L39" i="7"/>
  <c r="K25" i="7"/>
  <c r="F25" i="7"/>
  <c r="L25" i="7" s="1"/>
  <c r="F302" i="6"/>
  <c r="E20" i="7" s="1"/>
  <c r="L281" i="6"/>
  <c r="L302" i="6" s="1"/>
  <c r="L512" i="6"/>
  <c r="L532" i="6" s="1"/>
  <c r="F532" i="6"/>
  <c r="E32" i="7" s="1"/>
  <c r="L144" i="6"/>
  <c r="L164" i="6" s="1"/>
  <c r="F164" i="6"/>
  <c r="E11" i="7" s="1"/>
  <c r="F43" i="7"/>
  <c r="L43" i="7" s="1"/>
  <c r="K43" i="7"/>
  <c r="F42" i="7"/>
  <c r="L42" i="7" s="1"/>
  <c r="K42" i="7"/>
  <c r="K23" i="7"/>
  <c r="F23" i="7"/>
  <c r="L23" i="7" s="1"/>
  <c r="E28" i="5"/>
  <c r="L173" i="4"/>
  <c r="K170" i="6"/>
  <c r="F170" i="6"/>
  <c r="E443" i="4"/>
  <c r="H66" i="5"/>
  <c r="K306" i="6"/>
  <c r="F306" i="6"/>
  <c r="L180" i="4"/>
  <c r="F181" i="4"/>
  <c r="F26" i="7"/>
  <c r="L26" i="7" s="1"/>
  <c r="K26" i="7"/>
  <c r="J110" i="6"/>
  <c r="L110" i="6" s="1"/>
  <c r="K110" i="6"/>
  <c r="J471" i="6"/>
  <c r="L471" i="6" s="1"/>
  <c r="K471" i="6"/>
  <c r="J107" i="6"/>
  <c r="L107" i="6" s="1"/>
  <c r="K107" i="6"/>
  <c r="J470" i="6"/>
  <c r="K470" i="6"/>
  <c r="J106" i="6"/>
  <c r="K106" i="6"/>
  <c r="J108" i="6"/>
  <c r="L108" i="6" s="1"/>
  <c r="K108" i="6"/>
  <c r="J109" i="6"/>
  <c r="L109" i="6" s="1"/>
  <c r="K109" i="6"/>
  <c r="J472" i="6"/>
  <c r="L472" i="6" s="1"/>
  <c r="K472" i="6"/>
  <c r="K48" i="6"/>
  <c r="F48" i="6"/>
  <c r="L48" i="6" s="1"/>
  <c r="F104" i="6"/>
  <c r="L104" i="6" s="1"/>
  <c r="K104" i="6"/>
  <c r="E34" i="7"/>
  <c r="L35" i="7"/>
  <c r="K469" i="6"/>
  <c r="F469" i="6"/>
  <c r="L469" i="6" s="1"/>
  <c r="L29" i="7"/>
  <c r="L8" i="7"/>
  <c r="F47" i="6"/>
  <c r="L47" i="6" s="1"/>
  <c r="K47" i="6"/>
  <c r="H76" i="5"/>
  <c r="E173" i="6"/>
  <c r="F103" i="6"/>
  <c r="L103" i="6" s="1"/>
  <c r="K103" i="6"/>
  <c r="K102" i="6"/>
  <c r="F102" i="6"/>
  <c r="L102" i="6" s="1"/>
  <c r="K468" i="6"/>
  <c r="F468" i="6"/>
  <c r="L468" i="6" s="1"/>
  <c r="K54" i="6"/>
  <c r="F54" i="6"/>
  <c r="L54" i="6" s="1"/>
  <c r="E15" i="7"/>
  <c r="L16" i="7"/>
  <c r="F524" i="4"/>
  <c r="L523" i="4"/>
  <c r="F529" i="4"/>
  <c r="L528" i="4"/>
  <c r="E73" i="5"/>
  <c r="L494" i="4"/>
  <c r="L499" i="4"/>
  <c r="E74" i="5"/>
  <c r="E72" i="5"/>
  <c r="L489" i="4"/>
  <c r="K20" i="7" l="1"/>
  <c r="F20" i="7"/>
  <c r="L374" i="6"/>
  <c r="L394" i="6" s="1"/>
  <c r="F394" i="6"/>
  <c r="E24" i="7" s="1"/>
  <c r="E29" i="5"/>
  <c r="L181" i="4"/>
  <c r="L306" i="6"/>
  <c r="L325" i="6" s="1"/>
  <c r="F325" i="6"/>
  <c r="E21" i="7" s="1"/>
  <c r="L170" i="6"/>
  <c r="L187" i="6" s="1"/>
  <c r="F187" i="6"/>
  <c r="E12" i="7" s="1"/>
  <c r="F38" i="7"/>
  <c r="K38" i="7"/>
  <c r="F443" i="4"/>
  <c r="K443" i="4"/>
  <c r="K32" i="7"/>
  <c r="F32" i="7"/>
  <c r="L32" i="7" s="1"/>
  <c r="K11" i="7"/>
  <c r="F11" i="7"/>
  <c r="L11" i="7" s="1"/>
  <c r="E292" i="4"/>
  <c r="H28" i="5"/>
  <c r="L470" i="6"/>
  <c r="J486" i="6"/>
  <c r="I30" i="7" s="1"/>
  <c r="J141" i="6"/>
  <c r="I10" i="7" s="1"/>
  <c r="L106" i="6"/>
  <c r="K173" i="6"/>
  <c r="F173" i="6"/>
  <c r="L173" i="6" s="1"/>
  <c r="F15" i="7"/>
  <c r="L15" i="7" s="1"/>
  <c r="K15" i="7"/>
  <c r="F34" i="7"/>
  <c r="L34" i="7" s="1"/>
  <c r="K34" i="7"/>
  <c r="H74" i="5"/>
  <c r="E498" i="6"/>
  <c r="E101" i="6"/>
  <c r="E467" i="6"/>
  <c r="H72" i="5"/>
  <c r="E496" i="6"/>
  <c r="E46" i="6"/>
  <c r="H73" i="5"/>
  <c r="E497" i="6"/>
  <c r="E80" i="5"/>
  <c r="L529" i="4"/>
  <c r="L524" i="4"/>
  <c r="E79" i="5"/>
  <c r="L38" i="7" l="1"/>
  <c r="E37" i="7"/>
  <c r="L443" i="4"/>
  <c r="F447" i="4"/>
  <c r="F21" i="7"/>
  <c r="L21" i="7" s="1"/>
  <c r="K21" i="7"/>
  <c r="E300" i="4"/>
  <c r="H29" i="5"/>
  <c r="F12" i="7"/>
  <c r="L12" i="7" s="1"/>
  <c r="K12" i="7"/>
  <c r="F24" i="7"/>
  <c r="L24" i="7" s="1"/>
  <c r="K24" i="7"/>
  <c r="K292" i="4"/>
  <c r="F292" i="4"/>
  <c r="L20" i="7"/>
  <c r="E19" i="7"/>
  <c r="J10" i="7"/>
  <c r="J30" i="7"/>
  <c r="H79" i="5"/>
  <c r="E105" i="6"/>
  <c r="K101" i="6"/>
  <c r="F101" i="6"/>
  <c r="F497" i="6"/>
  <c r="L497" i="6" s="1"/>
  <c r="K497" i="6"/>
  <c r="K467" i="6"/>
  <c r="F467" i="6"/>
  <c r="H80" i="5"/>
  <c r="E49" i="6"/>
  <c r="F496" i="6"/>
  <c r="K496" i="6"/>
  <c r="K498" i="6"/>
  <c r="F498" i="6"/>
  <c r="L498" i="6" s="1"/>
  <c r="K46" i="6"/>
  <c r="F46" i="6"/>
  <c r="L46" i="6" s="1"/>
  <c r="K300" i="4" l="1"/>
  <c r="F300" i="4"/>
  <c r="L447" i="4"/>
  <c r="E65" i="5"/>
  <c r="L467" i="6"/>
  <c r="L486" i="6" s="1"/>
  <c r="F486" i="6"/>
  <c r="E30" i="7" s="1"/>
  <c r="L496" i="6"/>
  <c r="L509" i="6" s="1"/>
  <c r="F509" i="6"/>
  <c r="E31" i="7" s="1"/>
  <c r="L292" i="4"/>
  <c r="F296" i="4"/>
  <c r="K37" i="7"/>
  <c r="F37" i="7"/>
  <c r="L37" i="7" s="1"/>
  <c r="F19" i="7"/>
  <c r="K19" i="7"/>
  <c r="L101" i="6"/>
  <c r="I28" i="7"/>
  <c r="I7" i="7"/>
  <c r="K105" i="6"/>
  <c r="F105" i="6"/>
  <c r="L105" i="6" s="1"/>
  <c r="K49" i="6"/>
  <c r="F49" i="6"/>
  <c r="L49" i="6" s="1"/>
  <c r="L296" i="4" l="1"/>
  <c r="E43" i="5"/>
  <c r="F30" i="7"/>
  <c r="K30" i="7"/>
  <c r="H65" i="5"/>
  <c r="E55" i="6"/>
  <c r="L141" i="6"/>
  <c r="K31" i="7"/>
  <c r="F31" i="7"/>
  <c r="L31" i="7" s="1"/>
  <c r="F141" i="6"/>
  <c r="E10" i="7" s="1"/>
  <c r="L300" i="4"/>
  <c r="F304" i="4"/>
  <c r="L19" i="7"/>
  <c r="E18" i="7"/>
  <c r="J7" i="7"/>
  <c r="J28" i="7"/>
  <c r="E44" i="5" l="1"/>
  <c r="L304" i="4"/>
  <c r="F10" i="7"/>
  <c r="L10" i="7" s="1"/>
  <c r="K10" i="7"/>
  <c r="K55" i="6"/>
  <c r="F55" i="6"/>
  <c r="L55" i="6" s="1"/>
  <c r="F18" i="7"/>
  <c r="L18" i="7" s="1"/>
  <c r="K18" i="7"/>
  <c r="E28" i="7"/>
  <c r="L30" i="7"/>
  <c r="H43" i="5"/>
  <c r="E40" i="6"/>
  <c r="I27" i="7"/>
  <c r="I6" i="7"/>
  <c r="K40" i="6" l="1"/>
  <c r="F40" i="6"/>
  <c r="F28" i="7"/>
  <c r="K28" i="7"/>
  <c r="H44" i="5"/>
  <c r="E41" i="6"/>
  <c r="J6" i="7"/>
  <c r="J27" i="7"/>
  <c r="K41" i="6" l="1"/>
  <c r="F41" i="6"/>
  <c r="L41" i="6" s="1"/>
  <c r="E27" i="7"/>
  <c r="L28" i="7"/>
  <c r="L40" i="6"/>
  <c r="L95" i="6" s="1"/>
  <c r="F95" i="6"/>
  <c r="E9" i="7" s="1"/>
  <c r="I5" i="7"/>
  <c r="K9" i="7" l="1"/>
  <c r="F9" i="7"/>
  <c r="F27" i="7"/>
  <c r="L27" i="7" s="1"/>
  <c r="K27" i="7"/>
  <c r="J5" i="7"/>
  <c r="L9" i="7" l="1"/>
  <c r="E7" i="7"/>
  <c r="J46" i="7"/>
  <c r="F7" i="7" l="1"/>
  <c r="K7" i="7"/>
  <c r="E6" i="7" l="1"/>
  <c r="L7" i="7"/>
  <c r="F6" i="7" l="1"/>
  <c r="K6" i="7"/>
  <c r="E5" i="7" l="1"/>
  <c r="L6" i="7"/>
  <c r="F5" i="7" l="1"/>
  <c r="K5" i="7"/>
  <c r="F46" i="7" l="1"/>
  <c r="L5" i="7"/>
  <c r="L46" i="7" s="1"/>
</calcChain>
</file>

<file path=xl/sharedStrings.xml><?xml version="1.0" encoding="utf-8"?>
<sst xmlns="http://schemas.openxmlformats.org/spreadsheetml/2006/main" count="16197" uniqueCount="2136">
  <si>
    <t>공 종 별 집 계 표</t>
  </si>
  <si>
    <t>[ 영주적십자병원 건강검진센터 리모델링공사 ]</t>
  </si>
  <si>
    <t>품      명</t>
  </si>
  <si>
    <t>규      격</t>
  </si>
  <si>
    <t>단위</t>
  </si>
  <si>
    <t>수량</t>
  </si>
  <si>
    <t>재  료  비</t>
  </si>
  <si>
    <t>단  가</t>
  </si>
  <si>
    <t>금  액</t>
  </si>
  <si>
    <t>노  무  비</t>
  </si>
  <si>
    <t>경      비</t>
  </si>
  <si>
    <t>합      계</t>
  </si>
  <si>
    <t>비  고</t>
  </si>
  <si>
    <t>공종코드</t>
  </si>
  <si>
    <t>변수</t>
  </si>
  <si>
    <t>상위공종</t>
  </si>
  <si>
    <t>공종구분</t>
  </si>
  <si>
    <t>공종레벨</t>
  </si>
  <si>
    <t>공종소계</t>
  </si>
  <si>
    <t>원가계산서 연결금액</t>
  </si>
  <si>
    <t>품목코드</t>
  </si>
  <si>
    <t>설정</t>
  </si>
  <si>
    <t>일위</t>
  </si>
  <si>
    <t>단산</t>
  </si>
  <si>
    <t>자재</t>
  </si>
  <si>
    <t>손료적용</t>
  </si>
  <si>
    <t>손료저장</t>
  </si>
  <si>
    <t>적용율</t>
  </si>
  <si>
    <t>JUK1</t>
  </si>
  <si>
    <t>JUK2</t>
  </si>
  <si>
    <t>JUK3</t>
  </si>
  <si>
    <t>JUK4</t>
  </si>
  <si>
    <t>JUK5</t>
  </si>
  <si>
    <t>JUK6</t>
  </si>
  <si>
    <t>JUK7</t>
  </si>
  <si>
    <t>JUK8</t>
  </si>
  <si>
    <t>JUK9</t>
  </si>
  <si>
    <t>JUK10</t>
  </si>
  <si>
    <t>JUK11</t>
  </si>
  <si>
    <t>JUK12</t>
  </si>
  <si>
    <t>JUK13</t>
  </si>
  <si>
    <t>JUK14</t>
  </si>
  <si>
    <t>JUK15</t>
  </si>
  <si>
    <t>JUK16</t>
  </si>
  <si>
    <t>JUK17</t>
  </si>
  <si>
    <t>JUK18</t>
  </si>
  <si>
    <t>JUK19</t>
  </si>
  <si>
    <t>JUK20</t>
  </si>
  <si>
    <t>자재구분</t>
  </si>
  <si>
    <t>공종+자재</t>
  </si>
  <si>
    <t>고유번호</t>
  </si>
  <si>
    <t>01  영주적십자병원 건강검진센터 리모델링공사</t>
  </si>
  <si>
    <t/>
  </si>
  <si>
    <t>01</t>
  </si>
  <si>
    <t>0101  건강검진센터</t>
  </si>
  <si>
    <t>0101</t>
  </si>
  <si>
    <t>010101  위생배관공사</t>
  </si>
  <si>
    <t>010101</t>
  </si>
  <si>
    <t>01010101  위생기구설치공사</t>
  </si>
  <si>
    <t>01010101</t>
  </si>
  <si>
    <t>건강검진센터 위생배관공사</t>
    <phoneticPr fontId="1" type="noConversion"/>
  </si>
  <si>
    <t>양변기(장애인용)</t>
  </si>
  <si>
    <t>F/V,자동세척밸브(전자감지식)</t>
  </si>
  <si>
    <t>조</t>
  </si>
  <si>
    <t>호표 45</t>
  </si>
  <si>
    <t>59A545FFD152C7F20546AD8DEB1920</t>
  </si>
  <si>
    <t>T</t>
  </si>
  <si>
    <t>F</t>
  </si>
  <si>
    <t>0101010159A545FFD152C7F20546AD8DEB1920</t>
  </si>
  <si>
    <t>세면기</t>
  </si>
  <si>
    <t>CC-384</t>
  </si>
  <si>
    <t>호표 48</t>
  </si>
  <si>
    <t>59A545FFD152C7F20546AD8DEA7508</t>
  </si>
  <si>
    <t>0101010159A545FFD152C7F20546AD8DEA7508</t>
  </si>
  <si>
    <t>휴지걸이</t>
  </si>
  <si>
    <t>점보케이스</t>
  </si>
  <si>
    <t>EA</t>
  </si>
  <si>
    <t>호표 49</t>
  </si>
  <si>
    <t>59A545FC065EED329546288408E961</t>
  </si>
  <si>
    <t>0101010159A545FC065EED329546288408E961</t>
  </si>
  <si>
    <t>에어타올(핸드드라이)</t>
  </si>
  <si>
    <t>3중안전장치/적외선(고속형)</t>
  </si>
  <si>
    <t>개소</t>
  </si>
  <si>
    <t>호표 47</t>
  </si>
  <si>
    <t>59A545FFD152C7F20546AD8DEB1EA3</t>
  </si>
  <si>
    <t>0101010159A545FFD152C7F20546AD8DEB1EA3</t>
  </si>
  <si>
    <t>비누대</t>
  </si>
  <si>
    <t>STS</t>
  </si>
  <si>
    <t>호표 50</t>
  </si>
  <si>
    <t>59A545FC065E84B245EFC4845D5CBC</t>
  </si>
  <si>
    <t>0101010159A545FC065E84B245EFC4845D5CBC</t>
  </si>
  <si>
    <t>여성용품수거함</t>
  </si>
  <si>
    <t>ABS</t>
  </si>
  <si>
    <t>호표 51</t>
  </si>
  <si>
    <t>59A545FC065E84B245EFC4845D5CBB</t>
  </si>
  <si>
    <t>0101010159A545FC065E84B245EFC4845D5CBB</t>
  </si>
  <si>
    <t>장애자용손잡이</t>
  </si>
  <si>
    <t>대변기 - 고정식</t>
  </si>
  <si>
    <t>개</t>
  </si>
  <si>
    <t>호표 43</t>
  </si>
  <si>
    <t>59A5B53E7153F9B2C50B8680D5E9F5</t>
  </si>
  <si>
    <t>0101010159A5B53E7153F9B2C50B8680D5E9F5</t>
  </si>
  <si>
    <t>대변기 - 가동식</t>
  </si>
  <si>
    <t>호표 44</t>
  </si>
  <si>
    <t>59A5B53E7153F9B2C50B8680D4C3F1</t>
  </si>
  <si>
    <t>0101010159A5B53E7153F9B2C50B8680D4C3F1</t>
  </si>
  <si>
    <t>안전손잡이 설치</t>
  </si>
  <si>
    <t>고정단 2개</t>
  </si>
  <si>
    <t>호표 42</t>
  </si>
  <si>
    <t>59A5B53E7153F9B2C50B8680D5E9F4</t>
  </si>
  <si>
    <t>0101010159A5B53E7153F9B2C50B8680D5E9F4</t>
  </si>
  <si>
    <t>유아용 거치대</t>
  </si>
  <si>
    <t>유아 보호형</t>
  </si>
  <si>
    <t>호표 52</t>
  </si>
  <si>
    <t>59A545FC065E84B245EFC4845D5CBA</t>
  </si>
  <si>
    <t>0101010159A545FC065E84B245EFC4845D5CBA</t>
  </si>
  <si>
    <t>[ 합           계 ]</t>
  </si>
  <si>
    <t>TOTAL</t>
  </si>
  <si>
    <t>01010102  급수급탕배관공사</t>
  </si>
  <si>
    <t>01010102</t>
  </si>
  <si>
    <t>스테인리스강관배관(K-TYPE-옥내)</t>
  </si>
  <si>
    <t>D13</t>
  </si>
  <si>
    <t>M</t>
  </si>
  <si>
    <t>호표 16</t>
  </si>
  <si>
    <t>59A5E5876659820265492B8BDE7966</t>
  </si>
  <si>
    <t>0101010259A5E5876659820265492B8BDE7966</t>
  </si>
  <si>
    <t>D20</t>
  </si>
  <si>
    <t>호표 17</t>
  </si>
  <si>
    <t>59A5E5876659BF42852F82892EB892</t>
  </si>
  <si>
    <t>0101010259A5E5876659BF42852F82892EB892</t>
  </si>
  <si>
    <t>D25</t>
  </si>
  <si>
    <t>호표 18</t>
  </si>
  <si>
    <t>59A5E5876659AEF255EB4A8A56648B</t>
  </si>
  <si>
    <t>0101010259A5E5876659AEF255EB4A8A56648B</t>
  </si>
  <si>
    <t>D30</t>
  </si>
  <si>
    <t>호표 19</t>
  </si>
  <si>
    <t>59A5E5876659DA32055AEA8F38A11B</t>
  </si>
  <si>
    <t>0101010259A5E5876659DA32055AEA8F38A11B</t>
  </si>
  <si>
    <t>관보온(고무발포, 매직테프)</t>
  </si>
  <si>
    <t>25t*D15</t>
  </si>
  <si>
    <t>호표 30</t>
  </si>
  <si>
    <t>59A585188F51F8A2D592B18B2026CB</t>
  </si>
  <si>
    <t>0101010259A585188F51F8A2D592B18B2026CB</t>
  </si>
  <si>
    <t>25t*D20</t>
  </si>
  <si>
    <t>호표 31</t>
  </si>
  <si>
    <t>59A585188F51CC52F5F13280896056</t>
  </si>
  <si>
    <t>0101010259A585188F51CC52F5F13280896056</t>
  </si>
  <si>
    <t>25t*D25</t>
  </si>
  <si>
    <t>호표 32</t>
  </si>
  <si>
    <t>59A585188F51DDC275D43885978CE7</t>
  </si>
  <si>
    <t>0101010259A585188F51DDC275D43885978CE7</t>
  </si>
  <si>
    <t>25t*D32</t>
  </si>
  <si>
    <t>호표 33</t>
  </si>
  <si>
    <t>59A585188F51A082D5F99E8F502586</t>
  </si>
  <si>
    <t>0101010259A585188F51A082D5F99E8F502586</t>
  </si>
  <si>
    <t>볼밸브설치(스텐, 10kg)</t>
  </si>
  <si>
    <t>D15</t>
  </si>
  <si>
    <t>호표 35</t>
  </si>
  <si>
    <t>59A5A566BE5E6A92A5D7FE8226B755</t>
  </si>
  <si>
    <t>0101010259A5A566BE5E6A92A5D7FE8226B755</t>
  </si>
  <si>
    <t>호표 36</t>
  </si>
  <si>
    <t>59A5A566BE5E586275F0DF842E0BDC</t>
  </si>
  <si>
    <t>0101010259A5A566BE5E586275F0DF842E0BDC</t>
  </si>
  <si>
    <t>호표 38</t>
  </si>
  <si>
    <t>59A5A566BE5E4FF2A5DAE28218A7E8</t>
  </si>
  <si>
    <t>0101010259A5A566BE5E4FF2A5DAE28218A7E8</t>
  </si>
  <si>
    <t>D32</t>
  </si>
  <si>
    <t>호표 39</t>
  </si>
  <si>
    <t>59A5A566BE5E3D52C5F66B8AE11712</t>
  </si>
  <si>
    <t>0101010259A5A566BE5E3D52C5F66B8AE11712</t>
  </si>
  <si>
    <t>신축접수(STS형, 복식-10K)</t>
  </si>
  <si>
    <t>호표 40</t>
  </si>
  <si>
    <t>59A5A56F9855F0328575478BB4DE5F</t>
  </si>
  <si>
    <t>0101010259A5A56F9855F0328575478BB4DE5F</t>
  </si>
  <si>
    <t>호표 41</t>
  </si>
  <si>
    <t>59A5A56F9855E7D2D5C9EE82CEE1A5</t>
  </si>
  <si>
    <t>0101010259A5A56F9855E7D2D5C9EE82CEE1A5</t>
  </si>
  <si>
    <t>스테인리스용접(TIG)</t>
  </si>
  <si>
    <t>D125</t>
  </si>
  <si>
    <t>호표 20</t>
  </si>
  <si>
    <t>59A5E5849253A88225031B8E8F91E8</t>
  </si>
  <si>
    <t>0101010259A5E5849253A88225031B8E8F91E8</t>
  </si>
  <si>
    <t>구멍뚫기(코어드릴)</t>
  </si>
  <si>
    <t>D50, 콘크리트 150mm</t>
  </si>
  <si>
    <t>호표 65</t>
  </si>
  <si>
    <t>59A565CD6955C74265243F839791AF</t>
  </si>
  <si>
    <t>0101010259A565CD6955C74265243F839791AF</t>
  </si>
  <si>
    <t>D75, 콘크리트 150mm, 벽</t>
  </si>
  <si>
    <t>호표 67</t>
  </si>
  <si>
    <t>59A565CD6955271235542D8E271430</t>
  </si>
  <si>
    <t>0101010259A565CD6955271235542D8E271430</t>
  </si>
  <si>
    <t>D100, 콘크리트 150mm, 벽</t>
  </si>
  <si>
    <t>호표 68</t>
  </si>
  <si>
    <t>59A565CE725786C275DCB08E61F8B0</t>
  </si>
  <si>
    <t>0101010259A565CE725786C275DCB08E61F8B0</t>
  </si>
  <si>
    <t>슬리브 설치(바닥)</t>
  </si>
  <si>
    <t>∮50</t>
  </si>
  <si>
    <t>호표 69</t>
  </si>
  <si>
    <t>59A565C98E58AF522547A7869C860A</t>
  </si>
  <si>
    <t>0101010259A565C98E58AF522547A7869C860A</t>
  </si>
  <si>
    <t>슬리브 설치(벽체)</t>
  </si>
  <si>
    <t>∮80</t>
  </si>
  <si>
    <t>호표 74</t>
  </si>
  <si>
    <t>59A565C98E58AF522547A7869DA892</t>
  </si>
  <si>
    <t>0101010259A565C98E58AF522547A7869DA892</t>
  </si>
  <si>
    <t>∮100</t>
  </si>
  <si>
    <t>호표 75</t>
  </si>
  <si>
    <t>59A565C98E58AF522547A7869DAFC1</t>
  </si>
  <si>
    <t>0101010259A565C98E58AF522547A7869DAFC1</t>
  </si>
  <si>
    <t>∮150</t>
  </si>
  <si>
    <t>호표 77</t>
  </si>
  <si>
    <t>59A565C98E58AF522547A7869DAD14</t>
  </si>
  <si>
    <t>0101010259A565C98E58AF522547A7869DAD14</t>
  </si>
  <si>
    <t>절연행가(전산볼트)</t>
  </si>
  <si>
    <t>호표 57</t>
  </si>
  <si>
    <t>59A545FA5756D2A225B85F854EC40B</t>
  </si>
  <si>
    <t>0101010259A545FA5756D2A225B85F854EC40B</t>
  </si>
  <si>
    <t>호표 58</t>
  </si>
  <si>
    <t>59A545FA5756D2A225B85F8655359D</t>
  </si>
  <si>
    <t>0101010259A545FA5756D2A225B85F8655359D</t>
  </si>
  <si>
    <t>호표 59</t>
  </si>
  <si>
    <t>59A545FA5756D2A225B85F877CDFBD</t>
  </si>
  <si>
    <t>0101010259A545FA5756D2A225B85F877CDFBD</t>
  </si>
  <si>
    <t>호표 60</t>
  </si>
  <si>
    <t>59A545FA5756D2A225B85F80CC8984</t>
  </si>
  <si>
    <t>0101010259A545FA5756D2A225B85F80CC8984</t>
  </si>
  <si>
    <t>앙카슈</t>
  </si>
  <si>
    <t>D40이하</t>
  </si>
  <si>
    <t>호표 64</t>
  </si>
  <si>
    <t>59A565CD6B50AD12D520E7888172C3</t>
  </si>
  <si>
    <t>0101010259A565CD6B50AD12D520E7888172C3</t>
  </si>
  <si>
    <t>신축접수 고정 앙카가대</t>
  </si>
  <si>
    <t>호표 62</t>
  </si>
  <si>
    <t>59A565CD6B509CB28546CD8093BF6F</t>
  </si>
  <si>
    <t>0101010259A565CD6B509CB28546CD8093BF6F</t>
  </si>
  <si>
    <t>일반배관용스테인리스강관관이음쇠</t>
  </si>
  <si>
    <t>∮125mm, 용접식, 티, #10</t>
  </si>
  <si>
    <t>5E3D850141581712E52A2F85B849E8C69C7975</t>
  </si>
  <si>
    <t>010101025E3D850141581712E52A2F85B849E8C69C7975</t>
  </si>
  <si>
    <t>∮13mm, 엘보90°, SP</t>
  </si>
  <si>
    <t>5E3D850141581712E52A2F85B849E8C69C7011</t>
  </si>
  <si>
    <t>010101025E3D850141581712E52A2F85B849E8C69C7011</t>
  </si>
  <si>
    <t>∮25mm, 엘보90°, SP</t>
  </si>
  <si>
    <t>5E3D850141581712E52A2F85B849E8C69C7017</t>
  </si>
  <si>
    <t>010101025E3D850141581712E52A2F85B849E8C69C7017</t>
  </si>
  <si>
    <t>∮20*13mm, 티, SP</t>
  </si>
  <si>
    <t>5E3D850141581712E52A2F85B849E8C58FFE0E</t>
  </si>
  <si>
    <t>010101025E3D850141581712E52A2F85B849E8C58FFE0E</t>
  </si>
  <si>
    <t>∮25*25mm, 티, SP</t>
  </si>
  <si>
    <t>5E3D850141581712E52A2F85B849E8C58FFE08</t>
  </si>
  <si>
    <t>010101025E3D850141581712E52A2F85B849E8C58FFE08</t>
  </si>
  <si>
    <t>∮25*13mm, 티, SP</t>
  </si>
  <si>
    <t>5E3D850141581712E52A2F85B849E8C58FFE0B</t>
  </si>
  <si>
    <t>010101025E3D850141581712E52A2F85B849E8C58FFE0B</t>
  </si>
  <si>
    <t>∮30*25mm, 티, SP</t>
  </si>
  <si>
    <t>5E3D850141581712E52A2F85B849E8C58FFF12</t>
  </si>
  <si>
    <t>010101025E3D850141581712E52A2F85B849E8C58FFF12</t>
  </si>
  <si>
    <t>∮50*20mm, 티, SP</t>
  </si>
  <si>
    <t>5E3D850141581712E52A2F85B849E8C58FFF1A</t>
  </si>
  <si>
    <t>010101025E3D850141581712E52A2F85B849E8C58FFF1A</t>
  </si>
  <si>
    <t>∮30*20mm, 티, SP</t>
  </si>
  <si>
    <t>5E3D850141581712E52A2F85B849E8C58ED037</t>
  </si>
  <si>
    <t>010101025E3D850141581712E52A2F85B849E8C58ED037</t>
  </si>
  <si>
    <t>∮60*30mm, 티, SP</t>
  </si>
  <si>
    <t>5E3D850141581712E52A2F85B849E8C58ED033</t>
  </si>
  <si>
    <t>010101025E3D850141581712E52A2F85B849E8C58ED033</t>
  </si>
  <si>
    <t>∮13*12.7mm, 급수전티, SP</t>
  </si>
  <si>
    <t>5E3D850141581712E52A2F85B849E8C58ED1DA</t>
  </si>
  <si>
    <t>010101025E3D850141581712E52A2F85B849E8C58ED1DA</t>
  </si>
  <si>
    <t>∮25*12.7mm, 급수전티, SP</t>
  </si>
  <si>
    <t>5E3D850141581712E52A2F85B849E8C58ED1D9</t>
  </si>
  <si>
    <t>010101025E3D850141581712E52A2F85B849E8C58ED1D9</t>
  </si>
  <si>
    <t>∮40*20mm, 리듀서, SP</t>
  </si>
  <si>
    <t>5E3D850141581712E52A2F85B849E8C58C229E</t>
  </si>
  <si>
    <t>010101025E3D850141581712E52A2F85B849E8C58C229E</t>
  </si>
  <si>
    <t>∮40*25mm, 리듀서, SP</t>
  </si>
  <si>
    <t>5E3D850141581712E52A2F85B849E8C58C2291</t>
  </si>
  <si>
    <t>010101025E3D850141581712E52A2F85B849E8C58C2291</t>
  </si>
  <si>
    <t>∮50*30mm, 리듀서, SP</t>
  </si>
  <si>
    <t>5E3D850141581712E52A2F85B849E8C58C23A3</t>
  </si>
  <si>
    <t>010101025E3D850141581712E52A2F85B849E8C58C23A3</t>
  </si>
  <si>
    <t>∮13mm, 캡, SP</t>
  </si>
  <si>
    <t>5E3D850141581712E52A2F85B849E8C58B1D5D</t>
  </si>
  <si>
    <t>010101025E3D850141581712E52A2F85B849E8C58B1D5D</t>
  </si>
  <si>
    <t>∮20mm, 캡, SP</t>
  </si>
  <si>
    <t>5E3D850141581712E52A2F85B849E8C58B1D5C</t>
  </si>
  <si>
    <t>010101025E3D850141581712E52A2F85B849E8C58B1D5C</t>
  </si>
  <si>
    <t>∮25mm, 캡, SP</t>
  </si>
  <si>
    <t>5E3D850141581712E52A2F85B849E8C58B1C4E</t>
  </si>
  <si>
    <t>010101025E3D850141581712E52A2F85B849E8C58B1C4E</t>
  </si>
  <si>
    <t>∮30mm, 캡, SP</t>
  </si>
  <si>
    <t>5E3D850141581712E52A2F85B849E8C58B1C4F</t>
  </si>
  <si>
    <t>010101025E3D850141581712E52A2F85B849E8C58B1C4F</t>
  </si>
  <si>
    <t>∮50mm, 캡, SP</t>
  </si>
  <si>
    <t>5E3D850141581712E52A2F85B849E8C58B1C4D</t>
  </si>
  <si>
    <t>010101025E3D850141581712E52A2F85B849E8C58B1C4D</t>
  </si>
  <si>
    <t>∮13*12.7mm, K-유니언, SP</t>
  </si>
  <si>
    <t>5E3D850141581712E52A2F85B849E8C58A77F1</t>
  </si>
  <si>
    <t>010101025E3D850141581712E52A2F85B849E8C58A77F1</t>
  </si>
  <si>
    <t>∮20*19.1mm, K-유니언, SP</t>
  </si>
  <si>
    <t>5E3D850141581712E52A2F85B849E8C58A77F0</t>
  </si>
  <si>
    <t>010101025E3D850141581712E52A2F85B849E8C58A77F0</t>
  </si>
  <si>
    <t>∮25*25.4mm, K-유니언, SP</t>
  </si>
  <si>
    <t>5E3D850141581712E52A2F85B849E8C58A77F3</t>
  </si>
  <si>
    <t>010101025E3D850141581712E52A2F85B849E8C58A77F3</t>
  </si>
  <si>
    <t>∮30*25.4mm, K-유니언, SP</t>
  </si>
  <si>
    <t>5E3D850141581712E52A2F85B849E8C58A77F5</t>
  </si>
  <si>
    <t>010101025E3D850141581712E52A2F85B849E8C58A77F5</t>
  </si>
  <si>
    <t>∮20mm, 소켓, SP</t>
  </si>
  <si>
    <t>5E3D850141581712E52A2F85B849E8C5896C20</t>
  </si>
  <si>
    <t>010101025E3D850141581712E52A2F85B849E8C5896C20</t>
  </si>
  <si>
    <t>∮25mm, 소켓, SP</t>
  </si>
  <si>
    <t>5E3D850141581712E52A2F85B849E8C5896C23</t>
  </si>
  <si>
    <t>010101025E3D850141581712E52A2F85B849E8C5896C23</t>
  </si>
  <si>
    <t>∮30mm, 소켓, SP</t>
  </si>
  <si>
    <t>5E3D850141581712E52A2F85B849E8C5896C22</t>
  </si>
  <si>
    <t>010101025E3D850141581712E52A2F85B849E8C5896C22</t>
  </si>
  <si>
    <t>∮13 *12.7mm, 숫어댑터소켓, SP</t>
  </si>
  <si>
    <t>5E3D850141581712E52A2F85B849E8C5896A73</t>
  </si>
  <si>
    <t>010101025E3D850141581712E52A2F85B849E8C5896A73</t>
  </si>
  <si>
    <t>∮20*19.1mm, 숫어댑터소켓, SP</t>
  </si>
  <si>
    <t>5E3D850141581712E52A2F85B849E8C5896A72</t>
  </si>
  <si>
    <t>010101025E3D850141581712E52A2F85B849E8C5896A72</t>
  </si>
  <si>
    <t>∮25*25.4mm, 숫어댑터소켓, SP</t>
  </si>
  <si>
    <t>5E3D850141581712E52A2F85B849E8C5896A71</t>
  </si>
  <si>
    <t>010101025E3D850141581712E52A2F85B849E8C5896A71</t>
  </si>
  <si>
    <t>∮30*25.4mm, 숫어댑터소켓, SP</t>
  </si>
  <si>
    <t>5E3D850141581712E52A2F85B849E8C5896A70</t>
  </si>
  <si>
    <t>010101025E3D850141581712E52A2F85B849E8C5896A70</t>
  </si>
  <si>
    <t>∮80*40mm, 티, SP</t>
  </si>
  <si>
    <t>5E3D850141581712E52A2F84909891113FC1BA</t>
  </si>
  <si>
    <t>010101025E3D850141581712E52A2F84909891113FC1BA</t>
  </si>
  <si>
    <t>∮100*40mm, 티, SP</t>
  </si>
  <si>
    <t>5E3D850141581712E52A2F84909891113FC1BB</t>
  </si>
  <si>
    <t>010101025E3D850141581712E52A2F84909891113FC1BB</t>
  </si>
  <si>
    <t>01010103  오배수배관공사</t>
  </si>
  <si>
    <t>01010103</t>
  </si>
  <si>
    <t>경질염화비닐관(고무링 캡조임-일반 PVC)</t>
  </si>
  <si>
    <t>PVC관(VG1), D50</t>
  </si>
  <si>
    <t>호표 21</t>
  </si>
  <si>
    <t>59A5E58BC05E4352A535A7825FBA3A</t>
  </si>
  <si>
    <t>0101010359A5E58BC05E4352A535A7825FBA3A</t>
  </si>
  <si>
    <t>PVC관(VG1), D75</t>
  </si>
  <si>
    <t>호표 22</t>
  </si>
  <si>
    <t>59A5E58BC05EA5D215FDD6836481F7</t>
  </si>
  <si>
    <t>0101010359A5E58BC05EA5D215FDD6836481F7</t>
  </si>
  <si>
    <t>PVC관(VG1), D100</t>
  </si>
  <si>
    <t>호표 24</t>
  </si>
  <si>
    <t>59A5E5880C57D6C2A58E62808417E0</t>
  </si>
  <si>
    <t>0101010359A5E5880C57D6C2A58E62808417E0</t>
  </si>
  <si>
    <t>PVC관(VG2), D75</t>
  </si>
  <si>
    <t>호표 23</t>
  </si>
  <si>
    <t>59A5E58BC35BE3A275289E8C89C3DC</t>
  </si>
  <si>
    <t>0101010359A5E58BC35BE3A275289E8C89C3DC</t>
  </si>
  <si>
    <t>호표 71</t>
  </si>
  <si>
    <t>59A565C98E58AF522547A7869C80E2</t>
  </si>
  <si>
    <t>0101010359A565C98E58AF522547A7869C80E2</t>
  </si>
  <si>
    <t>호표 72</t>
  </si>
  <si>
    <t>59A565C98E58AF522547A7869C82AF</t>
  </si>
  <si>
    <t>0101010359A565C98E58AF522547A7869C82AF</t>
  </si>
  <si>
    <t>0101010359A565C98E58AF522547A7869DA892</t>
  </si>
  <si>
    <t>0101010359A565C98E58AF522547A7869DAFC1</t>
  </si>
  <si>
    <t>∮125</t>
  </si>
  <si>
    <t>호표 76</t>
  </si>
  <si>
    <t>59A565C98E58AF522547A7869DAE3A</t>
  </si>
  <si>
    <t>0101010359A565C98E58AF522547A7869DAE3A</t>
  </si>
  <si>
    <t>D100, 콘크리트 150mm, 바닥</t>
  </si>
  <si>
    <t>호표 81</t>
  </si>
  <si>
    <t>59A565C98E58AF5225627C8B72A3F2</t>
  </si>
  <si>
    <t>0101010359A565C98E58AF5225627C8B72A3F2</t>
  </si>
  <si>
    <t>D150, 콘크리트 150mm, 바닥</t>
  </si>
  <si>
    <t>호표 82</t>
  </si>
  <si>
    <t>59A565C98E58AF5225627C8B72A2EB</t>
  </si>
  <si>
    <t>0101010359A565C98E58AF5225627C8B72A2EB</t>
  </si>
  <si>
    <t>D75, 콘크리트 150mm, 벽체</t>
  </si>
  <si>
    <t>호표 83</t>
  </si>
  <si>
    <t>59A565C98E58AF5225627C8B70F9F1</t>
  </si>
  <si>
    <t>0101010359A565C98E58AF5225627C8B70F9F1</t>
  </si>
  <si>
    <t>D100, 콘크리트 150mm, 벽체</t>
  </si>
  <si>
    <t>호표 84</t>
  </si>
  <si>
    <t>59A565C98E58AF5225627C8B70FE73</t>
  </si>
  <si>
    <t>0101010359A565C98E58AF5225627C8B70FE73</t>
  </si>
  <si>
    <t>D150, 콘크리트 150mm, 벽체</t>
  </si>
  <si>
    <t>호표 85</t>
  </si>
  <si>
    <t>59A565C98E58AF5225627C8B70FF19</t>
  </si>
  <si>
    <t>0101010359A565C98E58AF5225627C8B70FF19</t>
  </si>
  <si>
    <t>일반행가(전산볼트)</t>
  </si>
  <si>
    <t>D50</t>
  </si>
  <si>
    <t>호표 54</t>
  </si>
  <si>
    <t>59A545FA5756D2B2351D0C87D289AE</t>
  </si>
  <si>
    <t>0101010359A545FA5756D2B2351D0C87D289AE</t>
  </si>
  <si>
    <t>D80</t>
  </si>
  <si>
    <t>호표 55</t>
  </si>
  <si>
    <t>59A545FA5756D2B2351D0C898065D6</t>
  </si>
  <si>
    <t>0101010359A545FA5756D2B2351D0C898065D6</t>
  </si>
  <si>
    <t>D100</t>
  </si>
  <si>
    <t>호표 56</t>
  </si>
  <si>
    <t>59A545FA5756D2B2351D0C88F99377</t>
  </si>
  <si>
    <t>0101010359A545FA5756D2B2351D0C88F99377</t>
  </si>
  <si>
    <t>배수용주철이형관(F.D.)</t>
  </si>
  <si>
    <t>D75</t>
  </si>
  <si>
    <t>호표 53</t>
  </si>
  <si>
    <t>59A545FD2B5C99A2B592998C0FB120</t>
  </si>
  <si>
    <t>0101010359A545FD2B5C99A2B592998C0FB120</t>
  </si>
  <si>
    <t>일반용경질폴리염화비닐이음관</t>
  </si>
  <si>
    <t>∮75mm, P트랩, DRF</t>
  </si>
  <si>
    <t>5E3D850141581712E534DD8F124E614847FF2B</t>
  </si>
  <si>
    <t>010101035E3D850141581712E534DD8F124E614847FF2B</t>
  </si>
  <si>
    <t>∮50mm, PVC캡</t>
  </si>
  <si>
    <t>5E3D850141581712E534DD8F13555B52F29CB9</t>
  </si>
  <si>
    <t>010101035E3D850141581712E534DD8F13555B52F29CB9</t>
  </si>
  <si>
    <t>∮75mm, PVC캡</t>
  </si>
  <si>
    <t>5E3D850141581712E534DD8F13555B52F29CB7</t>
  </si>
  <si>
    <t>010101035E3D850141581712E534DD8F13555B52F29CB7</t>
  </si>
  <si>
    <t>∮100mm, PVC캡</t>
  </si>
  <si>
    <t>5E3D850141581712E534DD8F13555B52F29D46</t>
  </si>
  <si>
    <t>010101035E3D850141581712E534DD8F13555B52F29D46</t>
  </si>
  <si>
    <t>∮50mm, CO, 소재구</t>
  </si>
  <si>
    <t>5E3D850141581712E534DD8F135DA8D2FD7E7D</t>
  </si>
  <si>
    <t>010101035E3D850141581712E534DD8F135DA8D2FD7E7D</t>
  </si>
  <si>
    <t>∮75mm, CO, 소재구</t>
  </si>
  <si>
    <t>5E3D850141581712E534DD8F135DA8D2FD7E7B</t>
  </si>
  <si>
    <t>010101035E3D850141581712E534DD8F135DA8D2FD7E7B</t>
  </si>
  <si>
    <t>∮100mm, CO, 소재구</t>
  </si>
  <si>
    <t>5E3D850141581712E534DD8F135DA8D2FD7E7A</t>
  </si>
  <si>
    <t>010101035E3D850141581712E534DD8F135DA8D2FD7E7A</t>
  </si>
  <si>
    <t>∮75mm, 90˚곡관, DRF-DL</t>
  </si>
  <si>
    <t>5E3D850141581712E534DD8F124E614847F1B0</t>
  </si>
  <si>
    <t>010101035E3D850141581712E534DD8F124E614847F1B0</t>
  </si>
  <si>
    <t>∮50mm, 45˚곡관, DRF-45L</t>
  </si>
  <si>
    <t>5E3D850141581712E534DD8F124E614847F1B5</t>
  </si>
  <si>
    <t>010101035E3D850141581712E534DD8F124E614847F1B5</t>
  </si>
  <si>
    <t>∮75mm, 45˚곡관, DRF-45L</t>
  </si>
  <si>
    <t>5E3D850141581712E534DD8F124E614847F1B6</t>
  </si>
  <si>
    <t>010101035E3D850141581712E534DD8F124E614847F1B6</t>
  </si>
  <si>
    <t>∮100mm, 45˚곡관, DRF-45L</t>
  </si>
  <si>
    <t>5E3D850141581712E534DD8F124E614847F1B7</t>
  </si>
  <si>
    <t>010101035E3D850141581712E534DD8F124E614847F1B7</t>
  </si>
  <si>
    <t>∮50mm, 90˚곡관, DRF-DL</t>
  </si>
  <si>
    <t>5E3D850141581712E534DD8F124E614847F25E</t>
  </si>
  <si>
    <t>010101035E3D850141581712E534DD8F124E614847F25E</t>
  </si>
  <si>
    <t>∮100mm, 90˚곡관, DRF-DL</t>
  </si>
  <si>
    <t>5E3D850141581712E534DD8F124E614847F1B1</t>
  </si>
  <si>
    <t>010101035E3D850141581712E534DD8F124E614847F1B1</t>
  </si>
  <si>
    <t>∮50mm, 소켓, DRF-DS</t>
  </si>
  <si>
    <t>5E3D850141581712E534DD8F124E614847F0AB</t>
  </si>
  <si>
    <t>010101035E3D850141581712E534DD8F124E614847F0AB</t>
  </si>
  <si>
    <t>∮75mm, 소켓, DRF-DS</t>
  </si>
  <si>
    <t>5E3D850141581712E534DD8F124E614847F0A8</t>
  </si>
  <si>
    <t>010101035E3D850141581712E534DD8F124E614847F0A8</t>
  </si>
  <si>
    <t>∮50mm, 90˚YT관, DRF-LT</t>
  </si>
  <si>
    <t>5E3D850141581712E534DD8F124E614846D0CD</t>
  </si>
  <si>
    <t>010101035E3D850141581712E534DD8F124E614846D0CD</t>
  </si>
  <si>
    <t>∮75mm, 90˚YT관, DRF-LT</t>
  </si>
  <si>
    <t>5E3D850141581712E534DD8F124E614846D0CC</t>
  </si>
  <si>
    <t>010101035E3D850141581712E534DD8F124E614846D0CC</t>
  </si>
  <si>
    <t>∮100mm, 90˚YT관, DRF-LT</t>
  </si>
  <si>
    <t>5E3D850141581712E534DD8F124E614846D0CB</t>
  </si>
  <si>
    <t>010101035E3D850141581712E534DD8F124E614846D0CB</t>
  </si>
  <si>
    <t>∮100*50mm, 90˚YT관, DRF-LT</t>
  </si>
  <si>
    <t>5E3D850141581712E534DD8F124E614846D1D7</t>
  </si>
  <si>
    <t>010101035E3D850141581712E534DD8F124E614846D1D7</t>
  </si>
  <si>
    <t>∮100*75mm, 90˚YT관, DRF-LT</t>
  </si>
  <si>
    <t>5E3D850141581712E534DD8F124E614846D1D4</t>
  </si>
  <si>
    <t>010101035E3D850141581712E534DD8F124E614846D1D4</t>
  </si>
  <si>
    <t>010102  냉난방배관공사</t>
  </si>
  <si>
    <t>010102</t>
  </si>
  <si>
    <t>건강검진센터</t>
    <phoneticPr fontId="1" type="noConversion"/>
  </si>
  <si>
    <t>동관옥내배관(L-TYPE)</t>
  </si>
  <si>
    <t>호표 13</t>
  </si>
  <si>
    <t>59A5E581D85E9A62D5D78C837C9F5D</t>
  </si>
  <si>
    <t>01010259A5E581D85E9A62D5D78C837C9F5D</t>
  </si>
  <si>
    <t>01010259A585188F51CC52F5F13280896056</t>
  </si>
  <si>
    <t>볼밸브설치(황동, 10kg)</t>
  </si>
  <si>
    <t>호표 37</t>
  </si>
  <si>
    <t>59A5A566BE5E586275D4008934569B</t>
  </si>
  <si>
    <t>01010259A5A566BE5E586275D4008934569B</t>
  </si>
  <si>
    <t>01010259A545FA5756D2A225B85F8655359D</t>
  </si>
  <si>
    <t>동관이음쇠</t>
  </si>
  <si>
    <t>동관이음쇠, ∮20mm, 황동어댑터, C*M</t>
  </si>
  <si>
    <t>5E3D850141581712E53423803B7CA42F46C0A1</t>
  </si>
  <si>
    <t>0101025E3D850141581712E53423803B7CA42F46C0A1</t>
  </si>
  <si>
    <t>∮20mm, 황동어댑터, C*F</t>
  </si>
  <si>
    <t>5E3D850141581712E53423803B7CA42F46C7D1</t>
  </si>
  <si>
    <t>0101025E3D850141581712E53423803B7CA42F46C7D1</t>
  </si>
  <si>
    <t>동관이음쇠, ∮20mm, 동엘보</t>
  </si>
  <si>
    <t>5E3D850141581712E53423803B7CA42EA95C9A</t>
  </si>
  <si>
    <t>0101025E3D850141581712E53423803B7CA42EA95C9A</t>
  </si>
  <si>
    <t>동관이음쇠, ∮20mm, 동티</t>
  </si>
  <si>
    <t>5E3D850141581712E53423803B7CA42EA959DE</t>
  </si>
  <si>
    <t>0101025E3D850141581712E53423803B7CA42EA959DE</t>
  </si>
  <si>
    <t>동관이음쇠, ∮32mm, 동티</t>
  </si>
  <si>
    <t>5E3D850141581712E53423803B7CA42EA959DC</t>
  </si>
  <si>
    <t>0101025E3D850141581712E53423803B7CA42EA959DC</t>
  </si>
  <si>
    <t>동관이음쇠, ∮20mm, 동소켓</t>
  </si>
  <si>
    <t>5E3D850141581712E53423803B7CA42EA9545C</t>
  </si>
  <si>
    <t>0101025E3D850141581712E53423803B7CA42EA9545C</t>
  </si>
  <si>
    <t>동관이음쇠, ∮20mm, 동유니언, C*M</t>
  </si>
  <si>
    <t>5E3D850141581712E53423803B7CA42EAA61DF</t>
  </si>
  <si>
    <t>0101025E3D850141581712E53423803B7CA42EAA61DF</t>
  </si>
  <si>
    <t>휀코일유니트(신설)</t>
  </si>
  <si>
    <t>1-WAY, 1,186kcal/h</t>
  </si>
  <si>
    <t>대</t>
  </si>
  <si>
    <t>호표 3</t>
  </si>
  <si>
    <t>594FB5F90B50D3E27503CA83106FDF</t>
  </si>
  <si>
    <t>010102594FB5F90B50D3E27503CA83106FDF</t>
  </si>
  <si>
    <t>휀코일유니트(철거후재설치)</t>
  </si>
  <si>
    <t>2-WAY, 2,326kcal/h</t>
  </si>
  <si>
    <t>호표 4</t>
  </si>
  <si>
    <t>594FB5F90B50D3E27503CA83106ECF</t>
  </si>
  <si>
    <t>010102594FB5F90B50D3E27503CA83106ECF</t>
  </si>
  <si>
    <t>4-WAY, 2,289kcal/h</t>
  </si>
  <si>
    <t>호표 5</t>
  </si>
  <si>
    <t>594FB5F90B50D3E27503CA83106ECE</t>
  </si>
  <si>
    <t>010102594FB5F90B50D3E27503CA83106ECE</t>
  </si>
  <si>
    <t>유선리모콘(철거후재설치)</t>
  </si>
  <si>
    <t>호표 115</t>
  </si>
  <si>
    <t>59A525C14E5D5BC2C516008D14251E</t>
  </si>
  <si>
    <t>01010259A525C14E5D5BC2C516008D14251E</t>
  </si>
  <si>
    <t>010103  EHP설치공사</t>
  </si>
  <si>
    <t>010103</t>
  </si>
  <si>
    <t>천장형 실내기(철거후재설치)</t>
  </si>
  <si>
    <t>2-WAY</t>
  </si>
  <si>
    <t>호표 113</t>
  </si>
  <si>
    <t>59A525C14E5D5BC2C516008D14251C</t>
  </si>
  <si>
    <t>01010359A525C14E5D5BC2C516008D14251C</t>
  </si>
  <si>
    <t>4-WAY</t>
  </si>
  <si>
    <t>호표 114</t>
  </si>
  <si>
    <t>59A525C14E5D5BC2C516008D14251F</t>
  </si>
  <si>
    <t>01010359A525C14E5D5BC2C516008D14251F</t>
  </si>
  <si>
    <t>01010359A525C14E5D5BC2C516008D14251E</t>
  </si>
  <si>
    <t>케이블600V(통신선)</t>
  </si>
  <si>
    <t>VCTF1.5/2C</t>
  </si>
  <si>
    <t>호표 9</t>
  </si>
  <si>
    <t>592A359E6F50D3B2B5403B82825FBA</t>
  </si>
  <si>
    <t>010103592A359E6F50D3B2B5403B82825FBA</t>
  </si>
  <si>
    <t>케이블600V(룸컨트롤선)</t>
  </si>
  <si>
    <t>24AWG*4C</t>
  </si>
  <si>
    <t>호표 10</t>
  </si>
  <si>
    <t>592A359E6F50D3B2B5403B82836585</t>
  </si>
  <si>
    <t>010103592A359E6F50D3B2B5403B82836585</t>
  </si>
  <si>
    <t>강제전선관-노출</t>
  </si>
  <si>
    <t>아연도, 16mm</t>
  </si>
  <si>
    <t>호표 8</t>
  </si>
  <si>
    <t>592A359E6D55EBC275D4208718E327</t>
  </si>
  <si>
    <t>010103592A359E6D55EBC275D4208718E327</t>
  </si>
  <si>
    <t>D50, 콘크리트 150mm, 벽</t>
  </si>
  <si>
    <t>호표 66</t>
  </si>
  <si>
    <t>59A565CD6955C74265243F80C22C05</t>
  </si>
  <si>
    <t>01010359A565CD6955C74265243F80C22C05</t>
  </si>
  <si>
    <t>호표 73</t>
  </si>
  <si>
    <t>59A565C98E58AF522547A7869DA9B9</t>
  </si>
  <si>
    <t>01010359A565C98E58AF522547A7869DA9B9</t>
  </si>
  <si>
    <t>010104  공조덕트공사</t>
  </si>
  <si>
    <t>010104</t>
  </si>
  <si>
    <t>아연도금강관덕트(각형닥트) 설치</t>
  </si>
  <si>
    <t>0.5t</t>
  </si>
  <si>
    <t>M2</t>
  </si>
  <si>
    <t>호표 27</t>
  </si>
  <si>
    <t>59A5F5E8B654D91235E2D988DF3BB0</t>
  </si>
  <si>
    <t>01010459A5F5E8B654D91235E2D988DF3BB0</t>
  </si>
  <si>
    <t>공조덕트(플렉시블)</t>
  </si>
  <si>
    <t>D150*0.02t, 보온, AL foil 2p</t>
  </si>
  <si>
    <t>호표 28</t>
  </si>
  <si>
    <t>59A5F5E8B0520B02850FB2894E707C</t>
  </si>
  <si>
    <t>01010459A5F5E8B0520B02850FB2894E707C</t>
  </si>
  <si>
    <t>V.D(볼륨댐퍼)</t>
  </si>
  <si>
    <t>200*200</t>
  </si>
  <si>
    <t>호표 7</t>
  </si>
  <si>
    <t>593995DDC4562482D5BFE580C3A4FF</t>
  </si>
  <si>
    <t>010104593995DDC4562482D5BFE580C3A4FF</t>
  </si>
  <si>
    <t>디퓨저</t>
  </si>
  <si>
    <t>원형PAN, D150, AL</t>
  </si>
  <si>
    <t>호표 29</t>
  </si>
  <si>
    <t>59A5F5ED3D50948255E9908EDFFB8E</t>
  </si>
  <si>
    <t>01010459A5F5ED3D50948255E9908EDFFB8E</t>
  </si>
  <si>
    <t>각형닥트보온(발포폴리에틸렌 보온)</t>
  </si>
  <si>
    <t>25t</t>
  </si>
  <si>
    <t>호표 34</t>
  </si>
  <si>
    <t>59A5851C6454714275EB8180C6A0E7</t>
  </si>
  <si>
    <t>01010459A5851C6454714275EB8180C6A0E7</t>
  </si>
  <si>
    <t>공조용플렉시블덕트</t>
  </si>
  <si>
    <t>스테인리스밴드, ∮150mm</t>
  </si>
  <si>
    <t>5E3D8501415821122557C289950F5130CF3CAF</t>
  </si>
  <si>
    <t>0101045E3D8501415821122557C289950F5130CF3CAF</t>
  </si>
  <si>
    <t>010105  의료가스배관공사</t>
  </si>
  <si>
    <t>010105</t>
  </si>
  <si>
    <t>차단밸브</t>
  </si>
  <si>
    <t>2구</t>
  </si>
  <si>
    <t>SET</t>
  </si>
  <si>
    <t>59A595043F5D44E2B532918502DD2F38512FD4</t>
  </si>
  <si>
    <t>01010559A595043F5D44E2B532918502DD2F38512FD4</t>
  </si>
  <si>
    <t>콘솔 O.V.</t>
  </si>
  <si>
    <t>59A595043F5D44E2B532918502DD2F38512FD7</t>
  </si>
  <si>
    <t>01010559A595043F5D44E2B532918502DD2F38512FD7</t>
  </si>
  <si>
    <t>동배관(KS L TYPE)</t>
  </si>
  <si>
    <t>59A595043F5D44E2B532918502DD2F38512FD6</t>
  </si>
  <si>
    <t>01010559A595043F5D44E2B532918502DD2F38512FD6</t>
  </si>
  <si>
    <t>59A595043F5D44E2B532918502DD2F38512FD1</t>
  </si>
  <si>
    <t>01010559A595043F5D44E2B532918502DD2F38512FD1</t>
  </si>
  <si>
    <t>동부속</t>
  </si>
  <si>
    <t>관의8%</t>
  </si>
  <si>
    <t>L/S</t>
  </si>
  <si>
    <t>59A595043F5D44E2B532918502DD2F38512FD0</t>
  </si>
  <si>
    <t>01010559A595043F5D44E2B532918502DD2F38512FD0</t>
  </si>
  <si>
    <t>절연행가</t>
  </si>
  <si>
    <t>59A595043F5D44E2B532918502DD2F38512FD3</t>
  </si>
  <si>
    <t>01010559A595043F5D44E2B532918502DD2F38512FD3</t>
  </si>
  <si>
    <t>59A595043F5D44E2B532918502DD2F38512FD2</t>
  </si>
  <si>
    <t>01010559A595043F5D44E2B532918502DD2F38512FD2</t>
  </si>
  <si>
    <t>전산볼트</t>
  </si>
  <si>
    <t>3/8" (1M)</t>
  </si>
  <si>
    <t>59A595043F5D44E2B532918502DD2F38512FDD</t>
  </si>
  <si>
    <t>01010559A595043F5D44E2B532918502DD2F38512FDD</t>
  </si>
  <si>
    <t>앙카</t>
  </si>
  <si>
    <t>3/8"</t>
  </si>
  <si>
    <t>59A595043F5D44E2B532918502DD2F38512FDC</t>
  </si>
  <si>
    <t>01010559A595043F5D44E2B532918502DD2F38512FDC</t>
  </si>
  <si>
    <t>산소</t>
  </si>
  <si>
    <t>B/T</t>
  </si>
  <si>
    <t>59A595043F5D44E2B532918502DD2F38512ECE</t>
  </si>
  <si>
    <t>01010559A595043F5D44E2B532918502DD2F38512ECE</t>
  </si>
  <si>
    <t>LPG</t>
  </si>
  <si>
    <t>59A595043F5D44E2B532918502DD2F38512ECF</t>
  </si>
  <si>
    <t>01010559A595043F5D44E2B532918502DD2F38512ECF</t>
  </si>
  <si>
    <t>동 용접봉</t>
  </si>
  <si>
    <t>KG</t>
  </si>
  <si>
    <t>59A595043F5D44E2B532918502DD2F38512ECC</t>
  </si>
  <si>
    <t>01010559A595043F5D44E2B532918502DD2F38512ECC</t>
  </si>
  <si>
    <t>압력시험</t>
  </si>
  <si>
    <t>식</t>
  </si>
  <si>
    <t>59A595043F5D44E2B532918502DD2F38512ECD</t>
  </si>
  <si>
    <t>01010559A595043F5D44E2B532918502DD2F38512ECD</t>
  </si>
  <si>
    <t>보통인부</t>
  </si>
  <si>
    <t>일반공사 직종</t>
  </si>
  <si>
    <t>인</t>
  </si>
  <si>
    <t>59B325ECC451AAD2053E648450FCF1A19090F0</t>
  </si>
  <si>
    <t>01010559B325ECC451AAD2053E648450FCF1A19090F0</t>
  </si>
  <si>
    <t>용접공</t>
  </si>
  <si>
    <t>59B325ECC451AAD2053E648450FCF1A190919B</t>
  </si>
  <si>
    <t>01010559B325ECC451AAD2053E648450FCF1A190919B</t>
  </si>
  <si>
    <t>배관공</t>
  </si>
  <si>
    <t>59B325ECC451AAD2053E648450FCF1A190934F</t>
  </si>
  <si>
    <t>01010559B325ECC451AAD2053E648450FCF1A190934F</t>
  </si>
  <si>
    <t>기계설비공</t>
  </si>
  <si>
    <t>59B325ECC451AAD2053E648450FCF1A1909575</t>
  </si>
  <si>
    <t>01010559B325ECC451AAD2053E648450FCF1A1909575</t>
  </si>
  <si>
    <t>공구손료</t>
  </si>
  <si>
    <t>인력품의 3%</t>
  </si>
  <si>
    <t>587AB5E9EB597672B58E9580482A001</t>
  </si>
  <si>
    <t>010105587AB5E9EB597672B58E9580482A001</t>
  </si>
  <si>
    <t>010106  자동제어공사</t>
  </si>
  <si>
    <t>010106</t>
  </si>
  <si>
    <t>01010601  FCU 제어선공사</t>
  </si>
  <si>
    <t>01010601</t>
  </si>
  <si>
    <t>건강검진센터 자동제어공사</t>
    <phoneticPr fontId="1" type="noConversion"/>
  </si>
  <si>
    <t>강제전선관</t>
  </si>
  <si>
    <t>16C</t>
  </si>
  <si>
    <t>596D4540A259D722656E9383AF12AC3410CE09</t>
  </si>
  <si>
    <t>01010601596D4540A259D722656E9383AF12AC3410CE09</t>
  </si>
  <si>
    <t>케이블</t>
  </si>
  <si>
    <t>AWG 24 4P</t>
  </si>
  <si>
    <t>596D4540A259D722656E9383AF12AC3410CE0C</t>
  </si>
  <si>
    <t>01010601596D4540A259D722656E9383AF12AC3410CE0C</t>
  </si>
  <si>
    <t>관부속</t>
  </si>
  <si>
    <t>주재료비의 20%</t>
  </si>
  <si>
    <t>01010601587AB5E9EB597672B58E95804829002</t>
  </si>
  <si>
    <t>잡재료</t>
  </si>
  <si>
    <t>주재료비의 2%</t>
  </si>
  <si>
    <t>587AB5E9EB597672B58E95804829002</t>
  </si>
  <si>
    <t>01010601587AB5E9EB597672B58E95804828003</t>
  </si>
  <si>
    <t>앙카볼트</t>
  </si>
  <si>
    <t>596D4540A259D722656E9383AF12AC3410CE0E</t>
  </si>
  <si>
    <t>01010601596D4540A259D722656E9383AF12AC3410CE0E</t>
  </si>
  <si>
    <t>행가로드</t>
  </si>
  <si>
    <t>596D4540A259D722656E9383AF12AC3410CE0F</t>
  </si>
  <si>
    <t>01010601596D4540A259D722656E9383AF12AC3410CE0F</t>
  </si>
  <si>
    <t>C-찬넬</t>
  </si>
  <si>
    <t>41x25x2.6t</t>
  </si>
  <si>
    <t>596D4540A259D722656E9383AF12AC3410CE00</t>
  </si>
  <si>
    <t>01010601596D4540A259D722656E9383AF12AC3410CE00</t>
  </si>
  <si>
    <t>내선전공</t>
  </si>
  <si>
    <t>59B325ECC451AAD2053E648450FCF1A1909724</t>
  </si>
  <si>
    <t>0101060159B325ECC451AAD2053E648450FCF1A1909724</t>
  </si>
  <si>
    <t>통신케이블공</t>
  </si>
  <si>
    <t>59B325ECC451AAD2053E648450FCF1A19098C1</t>
  </si>
  <si>
    <t>0101060159B325ECC451AAD2053E648450FCF1A19098C1</t>
  </si>
  <si>
    <t>587AB5E9EB597672B58E95804828003</t>
  </si>
  <si>
    <t>01010601587AB5E9EB597672B58E9580482A001</t>
  </si>
  <si>
    <t>01010602  실내 온도감지기공사</t>
  </si>
  <si>
    <t>01010602</t>
  </si>
  <si>
    <t>01010602596D4540A259D722656E9383AF12AC3410CE09</t>
  </si>
  <si>
    <t>후렉시블튜브</t>
  </si>
  <si>
    <t>596D4540A259D722656E9383AF12AC3410CE0A</t>
  </si>
  <si>
    <t>01010602596D4540A259D722656E9383AF12AC3410CE0A</t>
  </si>
  <si>
    <t>후렉시블콘넥터</t>
  </si>
  <si>
    <t>596D4540A259D722656E9383AF12AC3410CE0B</t>
  </si>
  <si>
    <t>01010602596D4540A259D722656E9383AF12AC3410CE0B</t>
  </si>
  <si>
    <t>TJV 1.0/2C</t>
  </si>
  <si>
    <t>596D4540A259D722656E9383AF12AC3410CE0D</t>
  </si>
  <si>
    <t>01010602596D4540A259D722656E9383AF12AC3410CE0D</t>
  </si>
  <si>
    <t>01010602587AB5E9EB597672B58E95804829002</t>
  </si>
  <si>
    <t>01010602587AB5E9EB597672B58E95804828003</t>
  </si>
  <si>
    <t>01010602596D4540A259D722656E9383AF12AC3410CE0E</t>
  </si>
  <si>
    <t>01010602596D4540A259D722656E9383AF12AC3410CE0F</t>
  </si>
  <si>
    <t>01010602596D4540A259D722656E9383AF12AC3410CE00</t>
  </si>
  <si>
    <t>사각박스</t>
  </si>
  <si>
    <t>중형</t>
  </si>
  <si>
    <t>596D4540A259D722656E9383AF12AC3410CE01</t>
  </si>
  <si>
    <t>01010602596D4540A259D722656E9383AF12AC3410CE01</t>
  </si>
  <si>
    <t>실내온도감지기(철거후재설치)</t>
  </si>
  <si>
    <t>호표 91</t>
  </si>
  <si>
    <t>59A505131651FB42E5B4C4846F1436</t>
  </si>
  <si>
    <t>0101060259A505131651FB42E5B4C4846F1436</t>
  </si>
  <si>
    <t>0101060259B325ECC451AAD2053E648450FCF1A1909724</t>
  </si>
  <si>
    <t>계장공</t>
  </si>
  <si>
    <t>59B325ECC451AAD2053E648450FCF1A19098CC</t>
  </si>
  <si>
    <t>0101060259B325ECC451AAD2053E648450FCF1A19098CC</t>
  </si>
  <si>
    <t>0101060259B325ECC451AAD2053E648450FCF1A19098C1</t>
  </si>
  <si>
    <t>01010602587AB5E9EB597672B58E9580482A001</t>
  </si>
  <si>
    <t>010107  철거공사</t>
  </si>
  <si>
    <t>010107</t>
  </si>
  <si>
    <t>01010701  위생배관철거공사</t>
  </si>
  <si>
    <t>01010701</t>
  </si>
  <si>
    <t>0101070101  위생기구철거</t>
  </si>
  <si>
    <t>0101070101</t>
  </si>
  <si>
    <t>건강검진센터 철거공사 위생배관철거공사</t>
    <phoneticPr fontId="1" type="noConversion"/>
  </si>
  <si>
    <t>대변기(철거)</t>
  </si>
  <si>
    <t>호표 116</t>
  </si>
  <si>
    <t>59A525C14E5D5BC2C516008D142476</t>
  </si>
  <si>
    <t>010107010159A525C14E5D5BC2C516008D142476</t>
  </si>
  <si>
    <t>소변기(철거)</t>
  </si>
  <si>
    <t>호표 117</t>
  </si>
  <si>
    <t>59A525C14E5D5BC2C516008D142477</t>
  </si>
  <si>
    <t>010107010159A525C14E5D5BC2C516008D142477</t>
  </si>
  <si>
    <t>세면기(철거)</t>
  </si>
  <si>
    <t>호표 118</t>
  </si>
  <si>
    <t>59A525C14E5D5BC2C516008D142474</t>
  </si>
  <si>
    <t>010107010159A525C14E5D5BC2C516008D142474</t>
  </si>
  <si>
    <t>0101070102  급수급탕배관철거</t>
  </si>
  <si>
    <t>0101070102</t>
  </si>
  <si>
    <t>배관 해체(강관)</t>
  </si>
  <si>
    <t>D15이하</t>
  </si>
  <si>
    <t>호표 92</t>
  </si>
  <si>
    <t>59A525C14E5D5BB235AEFB8BAFAA9D</t>
  </si>
  <si>
    <t>010107010259A525C14E5D5BB235AEFB8BAFAA9D</t>
  </si>
  <si>
    <t>호표 93</t>
  </si>
  <si>
    <t>59A525C14E5D5BB235AEFB8BAFA9F7</t>
  </si>
  <si>
    <t>010107010259A525C14E5D5BB235AEFB8BAFA9F7</t>
  </si>
  <si>
    <t>호표 94</t>
  </si>
  <si>
    <t>59A525C14E5D5BB235AEFB8BAFA8D0</t>
  </si>
  <si>
    <t>010107010259A525C14E5D5BB235AEFB8BAFA8D0</t>
  </si>
  <si>
    <t>호표 95</t>
  </si>
  <si>
    <t>59A525C14E5D5BB235AEFB8BAFAF1F</t>
  </si>
  <si>
    <t>010107010259A525C14E5D5BB235AEFB8BAFAF1F</t>
  </si>
  <si>
    <t>D40</t>
  </si>
  <si>
    <t>호표 96</t>
  </si>
  <si>
    <t>59A525C14E5D5BB235AEFB8BAFAE78</t>
  </si>
  <si>
    <t>010107010259A525C14E5D5BB235AEFB8BAFAE78</t>
  </si>
  <si>
    <t>호표 97</t>
  </si>
  <si>
    <t>59A525C14E5D5BB235AEFB8BAFAD52</t>
  </si>
  <si>
    <t>010107010259A525C14E5D5BB235AEFB8BAFAD52</t>
  </si>
  <si>
    <t>배관보온 해체(고무발포-보온두께 50mm이하)</t>
  </si>
  <si>
    <t>호표 106</t>
  </si>
  <si>
    <t>59A525C14E5D5BE285EEDA8D1F5C6A</t>
  </si>
  <si>
    <t>010107010259A525C14E5D5BE285EEDA8D1F5C6A</t>
  </si>
  <si>
    <t>호표 107</t>
  </si>
  <si>
    <t>59A525C14E5D5BE285EEDA8D1F5F3F</t>
  </si>
  <si>
    <t>010107010259A525C14E5D5BE285EEDA8D1F5F3F</t>
  </si>
  <si>
    <t>호표 108</t>
  </si>
  <si>
    <t>59A525C14E5D5BE285EEDA8D1F5E18</t>
  </si>
  <si>
    <t>010107010259A525C14E5D5BE285EEDA8D1F5E18</t>
  </si>
  <si>
    <t>호표 109</t>
  </si>
  <si>
    <t>59A525C14E5D5BE285EEDA8D1F5996</t>
  </si>
  <si>
    <t>010107010259A525C14E5D5BE285EEDA8D1F5996</t>
  </si>
  <si>
    <t>호표 110</t>
  </si>
  <si>
    <t>59A525C14E5D5BE285EEDA8D1F588F</t>
  </si>
  <si>
    <t>010107010259A525C14E5D5BE285EEDA8D1F588F</t>
  </si>
  <si>
    <t>호표 111</t>
  </si>
  <si>
    <t>59A525C14E5D5BE285EEDA8D1F5B44</t>
  </si>
  <si>
    <t>010107010259A525C14E5D5BE285EEDA8D1F5B44</t>
  </si>
  <si>
    <t>0101070103  오배수배관철거</t>
  </si>
  <si>
    <t>0101070103</t>
  </si>
  <si>
    <t>배관 해체(PVC)</t>
  </si>
  <si>
    <t>호표 101</t>
  </si>
  <si>
    <t>59A525C14E5D5BB235AEFB8A89AB82</t>
  </si>
  <si>
    <t>010107010359A525C14E5D5BB235AEFB8A89AB82</t>
  </si>
  <si>
    <t>호표 102</t>
  </si>
  <si>
    <t>59A525C14E5D5BB235AEFB8A89AB85</t>
  </si>
  <si>
    <t>010107010359A525C14E5D5BB235AEFB8A89AB85</t>
  </si>
  <si>
    <t>호표 103</t>
  </si>
  <si>
    <t>59A525C14E5D5BB235AEFB8A89AB84</t>
  </si>
  <si>
    <t>010107010359A525C14E5D5BB235AEFB8A89AB84</t>
  </si>
  <si>
    <t>01010702  냉난방배관철거공사</t>
  </si>
  <si>
    <t>01010702</t>
  </si>
  <si>
    <t>건강검진센터 철거공사</t>
    <phoneticPr fontId="1" type="noConversion"/>
  </si>
  <si>
    <t>배관 해체(동관)</t>
  </si>
  <si>
    <t>호표 99</t>
  </si>
  <si>
    <t>59A525C14E5D5BB235AEFB8A8883D0</t>
  </si>
  <si>
    <t>0101070259A525C14E5D5BB235AEFB8A8883D0</t>
  </si>
  <si>
    <t>0101070259A525C14E5D5BE285EEDA8D1F5F3F</t>
  </si>
  <si>
    <t>01010703  공조덕트철거공사</t>
  </si>
  <si>
    <t>01010703</t>
  </si>
  <si>
    <t>디퓨져(철거)</t>
  </si>
  <si>
    <t>D150이하</t>
  </si>
  <si>
    <t>호표 2</t>
  </si>
  <si>
    <t>594FB5F90B50D3E27503CA83106FD7</t>
  </si>
  <si>
    <t>01010703594FB5F90B50D3E27503CA83106FD7</t>
  </si>
  <si>
    <t>각형덕트 해체</t>
  </si>
  <si>
    <t>0.5mm</t>
  </si>
  <si>
    <t>호표 104</t>
  </si>
  <si>
    <t>59A525C14E5D5B82656704847AB60B</t>
  </si>
  <si>
    <t>0101070359A525C14E5D5B82656704847AB60B</t>
  </si>
  <si>
    <t>스파이럴덕트 해체(두께 0.5mm)</t>
  </si>
  <si>
    <t>호표 105</t>
  </si>
  <si>
    <t>59A525C14E5D5B9205DFA08CC5728D</t>
  </si>
  <si>
    <t>0101070359A525C14E5D5B9205DFA08CC5728D</t>
  </si>
  <si>
    <t>덕트보온 해체(발포폴리에틸렌보온재)</t>
  </si>
  <si>
    <t>㎡</t>
  </si>
  <si>
    <t>호표 112</t>
  </si>
  <si>
    <t>59A525C14E5D5BF2955DF684929563</t>
  </si>
  <si>
    <t>0101070359A525C14E5D5BF2955DF684929563</t>
  </si>
  <si>
    <t>01010704  의료가스배관철거공사</t>
  </si>
  <si>
    <t>01010704</t>
  </si>
  <si>
    <t>호표 98</t>
  </si>
  <si>
    <t>59A525C14E5D5BB235AEFB8A88801C</t>
  </si>
  <si>
    <t>0101070459A525C14E5D5BB235AEFB8A88801C</t>
  </si>
  <si>
    <t>0101070459A525C14E5D5BB235AEFB8A8883D0</t>
  </si>
  <si>
    <t>호표 100</t>
  </si>
  <si>
    <t>59A525C14E5D5BB235AEFB8A8882CA</t>
  </si>
  <si>
    <t>0101070459A525C14E5D5BB235AEFB8A8882CA</t>
  </si>
  <si>
    <t>의료가스차단밸브함</t>
  </si>
  <si>
    <t>호표 119</t>
  </si>
  <si>
    <t>59A525C14E5D5BC2C516008D14236A</t>
  </si>
  <si>
    <t>0101070459A525C14E5D5BC2C516008D14236A</t>
  </si>
  <si>
    <t>01010705  자동제어철거공사</t>
  </si>
  <si>
    <t>01010705</t>
  </si>
  <si>
    <t>강제전선관-철거</t>
  </si>
  <si>
    <t>ST 16C</t>
  </si>
  <si>
    <t>호표 11</t>
  </si>
  <si>
    <t>592AA56AF65B5A02A5815A81AB910B</t>
  </si>
  <si>
    <t>01010705592AA56AF65B5A02A5815A81AB910B</t>
  </si>
  <si>
    <t>제어용케이블-철거</t>
  </si>
  <si>
    <t>호표 12</t>
  </si>
  <si>
    <t>592AA56AF65B5A02A5815A81AB910A</t>
  </si>
  <si>
    <t>01010705592AA56AF65B5A02A5815A81AB910A</t>
  </si>
  <si>
    <t>0102  임상검사실</t>
  </si>
  <si>
    <t>0102</t>
  </si>
  <si>
    <t>010201  위생배관공사</t>
  </si>
  <si>
    <t>010201</t>
  </si>
  <si>
    <t>01020101  위생기구설치공사</t>
  </si>
  <si>
    <t>01020101</t>
  </si>
  <si>
    <t>임상검사실 위생배관공사</t>
    <phoneticPr fontId="1" type="noConversion"/>
  </si>
  <si>
    <t>소변기(전자감응식/밧데리식)</t>
  </si>
  <si>
    <t>KSVU-410, 센서내장형</t>
  </si>
  <si>
    <t>호표 46</t>
  </si>
  <si>
    <t>59A545FFD152C7F20546AD8DEB1AC5</t>
  </si>
  <si>
    <t>0102010159A545FFD152C7F20546AD8DEB1AC5</t>
  </si>
  <si>
    <t>0102010159A545FFD152C7F20546AD8DEA7508</t>
  </si>
  <si>
    <t>0102010159A545FC065E84B245EFC4845D5CBC</t>
  </si>
  <si>
    <t>01020102  오배수배관공사</t>
  </si>
  <si>
    <t>01020102</t>
  </si>
  <si>
    <t>0102010259A5E58BC05E4352A535A7825FBA3A</t>
  </si>
  <si>
    <t>0102010259A5E58BC05EA5D215FDD6836481F7</t>
  </si>
  <si>
    <t>0102010259A565C98E58AF522547A7869C80E2</t>
  </si>
  <si>
    <t>0102010259A565C98E58AF522547A7869DA892</t>
  </si>
  <si>
    <t>0102010259A565C98E58AF522547A7869DAFC1</t>
  </si>
  <si>
    <t>0102010259A565C98E58AF5225627C8B72A3F2</t>
  </si>
  <si>
    <t>0102010259A565C98E58AF5225627C8B70F9F1</t>
  </si>
  <si>
    <t>0102010259A565C98E58AF5225627C8B70FE73</t>
  </si>
  <si>
    <t>0102010259A545FA5756D2B2351D0C87D289AE</t>
  </si>
  <si>
    <t>0102010259A545FA5756D2B2351D0C898065D6</t>
  </si>
  <si>
    <t>010201025E3D850141581712E534DD8F13555B52F29CB9</t>
  </si>
  <si>
    <t>010201025E3D850141581712E534DD8F135DA8D2FD7E7D</t>
  </si>
  <si>
    <t>010201025E3D850141581712E534DD8F135DA8D2FD7E7B</t>
  </si>
  <si>
    <t>010201025E3D850141581712E534DD8F124E614846D0CD</t>
  </si>
  <si>
    <t>010201025E3D850141581712E534DD8F124E614846D0CC</t>
  </si>
  <si>
    <t>∮75*50mm, 90˚YT관, DRF-LT</t>
  </si>
  <si>
    <t>5E3D850141581712E534DD8F124E614846D1D6</t>
  </si>
  <si>
    <t>010201025E3D850141581712E534DD8F124E614846D1D6</t>
  </si>
  <si>
    <t>010201025E3D850141581712E534DD8F124E614846D1D7</t>
  </si>
  <si>
    <t>010201025E3D850141581712E534DD8F124E614847F25E</t>
  </si>
  <si>
    <t>01020103  급수급탕배관공사</t>
  </si>
  <si>
    <t>01020103</t>
  </si>
  <si>
    <t>0102010359A5E5876659820265492B8BDE7966</t>
  </si>
  <si>
    <t>0102010359A5E5876659BF42852F82892EB892</t>
  </si>
  <si>
    <t>0102010359A585188F51F8A2D592B18B2026CB</t>
  </si>
  <si>
    <t>0102010359A585188F51CC52F5F13280896056</t>
  </si>
  <si>
    <t>0102010359A5A566BE5E586275F0DF842E0BDC</t>
  </si>
  <si>
    <t>0102010359A565CD6955C74265243F839791AF</t>
  </si>
  <si>
    <t>0102010359A565CD6955271235542D8E271430</t>
  </si>
  <si>
    <t>0102010359A565CE725786C275DCB08E61F8B0</t>
  </si>
  <si>
    <t>0102010359A565C98E58AF522547A7869C860A</t>
  </si>
  <si>
    <t>호표 70</t>
  </si>
  <si>
    <t>59A565C98E58AF522547A7869C8711</t>
  </si>
  <si>
    <t>0102010359A565C98E58AF522547A7869C8711</t>
  </si>
  <si>
    <t>0102010359A565C98E58AF522547A7869C80E2</t>
  </si>
  <si>
    <t>0102010359A545FA5756D2A225B85F854EC40B</t>
  </si>
  <si>
    <t>0102010359A545FA5756D2A225B85F8655359D</t>
  </si>
  <si>
    <t>010201035E3D850141581712E52A2F85B849E8C69C7011</t>
  </si>
  <si>
    <t>010201035E3D850141581712E52A2F85B849E8C58FFE0E</t>
  </si>
  <si>
    <t>∮30*13mm, 티, SP</t>
  </si>
  <si>
    <t>5E3D850141581712E52A2F85B849E8C58FFE04</t>
  </si>
  <si>
    <t>010201035E3D850141581712E52A2F85B849E8C58FFE04</t>
  </si>
  <si>
    <t>010201035E3D850141581712E52A2F85B849E8C58ED1DA</t>
  </si>
  <si>
    <t>010201035E3D850141581712E52A2F85B849E8C58B1D5D</t>
  </si>
  <si>
    <t>010201035E3D850141581712E52A2F85B849E8C58A77F0</t>
  </si>
  <si>
    <t>010201035E3D850141581712E52A2F85B849E8C5896A72</t>
  </si>
  <si>
    <t>010202  냉난방배관공사</t>
  </si>
  <si>
    <t>010202</t>
  </si>
  <si>
    <t>임상검사실</t>
    <phoneticPr fontId="1" type="noConversion"/>
  </si>
  <si>
    <t>01020259A5E581D85E9A62D5D78C837C9F5D</t>
  </si>
  <si>
    <t>01020259A585188F51CC52F5F13280896056</t>
  </si>
  <si>
    <t>01020259A5A566BE5E586275D4008934569B</t>
  </si>
  <si>
    <t>01020259A545FA5756D2A225B85F8655359D</t>
  </si>
  <si>
    <t>0102025E3D850141581712E53423803B7CA42F46C0A1</t>
  </si>
  <si>
    <t>0102025E3D850141581712E53423803B7CA42F46C7D1</t>
  </si>
  <si>
    <t>0102025E3D850141581712E53423803B7CA42EA95C9A</t>
  </si>
  <si>
    <t>0102025E3D850141581712E53423803B7CA42EA9545C</t>
  </si>
  <si>
    <t>0102025E3D850141581712E53423803B7CA42EAA61DF</t>
  </si>
  <si>
    <t>010202594FB5F90B50D3E27503CA83106ECE</t>
  </si>
  <si>
    <t>4-WAY, 3,215kcal/h</t>
  </si>
  <si>
    <t>호표 6</t>
  </si>
  <si>
    <t>594FB5F90B50D3E27503CA83106ECD</t>
  </si>
  <si>
    <t>010202594FB5F90B50D3E27503CA83106ECD</t>
  </si>
  <si>
    <t>01020259A525C14E5D5BC2C516008D14251E</t>
  </si>
  <si>
    <t>010203  공조덕트공사</t>
  </si>
  <si>
    <t>010203</t>
  </si>
  <si>
    <t>01020359A5F5E8B0520B02850FB2894E707C</t>
  </si>
  <si>
    <t>01020359A5F5ED3D50948255E9908EDFFB8E</t>
  </si>
  <si>
    <t>0102035E3D8501415821122557C289950F5130CF3CAF</t>
  </si>
  <si>
    <t>010204  자동제어공사</t>
  </si>
  <si>
    <t>010204</t>
  </si>
  <si>
    <t>01020401  FCU 제어선공사</t>
  </si>
  <si>
    <t>01020401</t>
  </si>
  <si>
    <t>임상검사실 자동제어공사</t>
    <phoneticPr fontId="1" type="noConversion"/>
  </si>
  <si>
    <t>01020401596D4540A259D722656E9383AF12AC3410CE09</t>
  </si>
  <si>
    <t>01020401596D4540A259D722656E9383AF12AC3410CE0C</t>
  </si>
  <si>
    <t>01020401587AB5E9EB597672B58E95804829002</t>
  </si>
  <si>
    <t>01020401587AB5E9EB597672B58E95804828003</t>
  </si>
  <si>
    <t>01020401596D4540A259D722656E9383AF12AC3410CE0E</t>
  </si>
  <si>
    <t>01020401596D4540A259D722656E9383AF12AC3410CE0F</t>
  </si>
  <si>
    <t>01020401596D4540A259D722656E9383AF12AC3410CE00</t>
  </si>
  <si>
    <t>0102040159B325ECC451AAD2053E648450FCF1A1909724</t>
  </si>
  <si>
    <t>0102040159B325ECC451AAD2053E648450FCF1A19098C1</t>
  </si>
  <si>
    <t>01020401587AB5E9EB597672B58E9580482A001</t>
  </si>
  <si>
    <t>01020402  실내 온도감지기공사</t>
  </si>
  <si>
    <t>01020402</t>
  </si>
  <si>
    <t>01020402596D4540A259D722656E9383AF12AC3410CE09</t>
  </si>
  <si>
    <t>01020402596D4540A259D722656E9383AF12AC3410CE0A</t>
  </si>
  <si>
    <t>01020402596D4540A259D722656E9383AF12AC3410CE0B</t>
  </si>
  <si>
    <t>01020402596D4540A259D722656E9383AF12AC3410CE0D</t>
  </si>
  <si>
    <t>01020402587AB5E9EB597672B58E95804829002</t>
  </si>
  <si>
    <t>01020402587AB5E9EB597672B58E95804828003</t>
  </si>
  <si>
    <t>01020402596D4540A259D722656E9383AF12AC3410CE0E</t>
  </si>
  <si>
    <t>01020402596D4540A259D722656E9383AF12AC3410CE0F</t>
  </si>
  <si>
    <t>01020402596D4540A259D722656E9383AF12AC3410CE00</t>
  </si>
  <si>
    <t>01020402596D4540A259D722656E9383AF12AC3410CE01</t>
  </si>
  <si>
    <t>0102040259A505131651FB42E5B4C4846F1436</t>
  </si>
  <si>
    <t>0102040259B325ECC451AAD2053E648450FCF1A1909724</t>
  </si>
  <si>
    <t>0102040259B325ECC451AAD2053E648450FCF1A19098CC</t>
  </si>
  <si>
    <t>0102040259B325ECC451AAD2053E648450FCF1A19098C1</t>
  </si>
  <si>
    <t>01020402587AB5E9EB597672B58E9580482A001</t>
  </si>
  <si>
    <t>010205  철거공사</t>
  </si>
  <si>
    <t>010205</t>
  </si>
  <si>
    <t>01020501  위생배관철거공사</t>
  </si>
  <si>
    <t>01020501</t>
  </si>
  <si>
    <t>0102050101  위생기구철거</t>
  </si>
  <si>
    <t>0102050101</t>
  </si>
  <si>
    <t>임상검사실 철거공사 위생배관철거공사</t>
    <phoneticPr fontId="1" type="noConversion"/>
  </si>
  <si>
    <t>010205010159A525C14E5D5BC2C516008D142474</t>
  </si>
  <si>
    <t>0102050102  급수급탕배관철거</t>
  </si>
  <si>
    <t>0102050102</t>
  </si>
  <si>
    <t>010205010259A525C14E5D5BB235AEFB8BAFAA9D</t>
  </si>
  <si>
    <t>010205010259A525C14E5D5BB235AEFB8BAFA9F7</t>
  </si>
  <si>
    <t>010205010259A525C14E5D5BE285EEDA8D1F5C6A</t>
  </si>
  <si>
    <t>010205010259A525C14E5D5BE285EEDA8D1F5F3F</t>
  </si>
  <si>
    <t>0102050103  오배수배관철거</t>
  </si>
  <si>
    <t>0102050103</t>
  </si>
  <si>
    <t>010205010359A525C14E5D5BB235AEFB8A89AB82</t>
  </si>
  <si>
    <t>01020502  냉난방배관철거공사</t>
  </si>
  <si>
    <t>01020502</t>
  </si>
  <si>
    <t>임상검사실 철거공사</t>
    <phoneticPr fontId="1" type="noConversion"/>
  </si>
  <si>
    <t>0102050259A525C14E5D5BB235AEFB8A8883D0</t>
  </si>
  <si>
    <t>0102050259A525C14E5D5BE285EEDA8D1F5F3F</t>
  </si>
  <si>
    <t>01020503  공조덕트철거공사</t>
  </si>
  <si>
    <t>01020503</t>
  </si>
  <si>
    <t>01020503594FB5F90B50D3E27503CA83106FD7</t>
  </si>
  <si>
    <t>0102050359A525C14E5D5B9205DFA08CC5728D</t>
  </si>
  <si>
    <t>0102050359A525C14E5D5BF2955DF684929563</t>
  </si>
  <si>
    <t>01020504  자동제어철거공사</t>
  </si>
  <si>
    <t>01020504</t>
  </si>
  <si>
    <t>01020504592AA56AF65B5A02A5815A81AB910B</t>
  </si>
  <si>
    <t>01020504592AA56AF65B5A02A5815A81AB910A</t>
  </si>
  <si>
    <t>일 위 대 가 목 록</t>
  </si>
  <si>
    <t>코  드</t>
  </si>
  <si>
    <t>재 료 비</t>
  </si>
  <si>
    <t>노 무 비</t>
  </si>
  <si>
    <t>경    비</t>
  </si>
  <si>
    <t>합    계</t>
  </si>
  <si>
    <t>번  호</t>
  </si>
  <si>
    <t>비      고</t>
  </si>
  <si>
    <t>노임계수</t>
  </si>
  <si>
    <t>할증</t>
  </si>
  <si>
    <t>품셈개요</t>
  </si>
  <si>
    <t>장비일위</t>
  </si>
  <si>
    <t>일위대가</t>
  </si>
  <si>
    <t>할증적용</t>
  </si>
  <si>
    <t>할증저장</t>
  </si>
  <si>
    <t>할증율</t>
  </si>
  <si>
    <t>HAL1</t>
  </si>
  <si>
    <t>HAL2</t>
  </si>
  <si>
    <t>HAL3</t>
  </si>
  <si>
    <t>일위대가+자재</t>
  </si>
  <si>
    <t>할증체크</t>
  </si>
  <si>
    <t>코아드릴  25.40cm  HR  공통 8-3(5901)   ( 호표 1 )</t>
  </si>
  <si>
    <t>5E7B35D0CE5B2332653F208FDBA6DC6340D320DC</t>
  </si>
  <si>
    <t>코아드릴</t>
  </si>
  <si>
    <t>25.40cm</t>
  </si>
  <si>
    <t>HR</t>
  </si>
  <si>
    <t>호표 1</t>
  </si>
  <si>
    <t>A</t>
  </si>
  <si>
    <t>공통 8-3(5901)</t>
  </si>
  <si>
    <t>코어드릴</t>
  </si>
  <si>
    <t>천원</t>
  </si>
  <si>
    <t>5E7B35D0CE5B2332653F208FDBA6DC6340D320</t>
  </si>
  <si>
    <t>5E7B35D0CE5B2332653F208FDBA6DC6340D320DC5E7B35D0CE5B2332653F208FDBA6DC6340D320</t>
  </si>
  <si>
    <t xml:space="preserve"> [ 합          계 ]</t>
  </si>
  <si>
    <t>디퓨져(철거)  D150이하  EA     ( 호표 2 )</t>
  </si>
  <si>
    <t>덕트공</t>
  </si>
  <si>
    <t>59B325ECC451AAD2053E648450FCF1A190946E</t>
  </si>
  <si>
    <t>594FB5F90B50D3E27503CA83106FD759B325ECC451AAD2053E648450FCF1A190946E</t>
  </si>
  <si>
    <t>인력품의 2%</t>
  </si>
  <si>
    <t>594FB5F90B50D3E27503CA83106FD7587AB5E9EB597672B58E9580482A001</t>
  </si>
  <si>
    <t>휀코일유니트(신설)  1-WAY, 1,186kcal/h  대     ( 호표 3 )</t>
  </si>
  <si>
    <t>594FB5F90B50D3E27503CA83106FDF59B325ECC451AAD2053E648450FCF1A1909575</t>
  </si>
  <si>
    <t>594FB5F90B50D3E27503CA83106FDF59B325ECC451AAD2053E648450FCF1A19090F0</t>
  </si>
  <si>
    <t>594FB5F90B50D3E27503CA83106FDF587AB5E9EB597672B58E9580482A001</t>
  </si>
  <si>
    <t>휀코일유니트(철거후재설치)  2-WAY, 2,326kcal/h  대     ( 호표 4 )</t>
  </si>
  <si>
    <t>594FB5F90B50D3E27503CA83106ECF59B325ECC451AAD2053E648450FCF1A1909575</t>
  </si>
  <si>
    <t>594FB5F90B50D3E27503CA83106ECF59B325ECC451AAD2053E648450FCF1A19090F0</t>
  </si>
  <si>
    <t>594FB5F90B50D3E27503CA83106ECF587AB5E9EB597672B58E9580482A001</t>
  </si>
  <si>
    <t>휀코일유니트(철거후재설치)  4-WAY, 2,289kcal/h  대     ( 호표 5 )</t>
  </si>
  <si>
    <t>594FB5F90B50D3E27503CA83106ECE59B325ECC451AAD2053E648450FCF1A1909575</t>
  </si>
  <si>
    <t>594FB5F90B50D3E27503CA83106ECE59B325ECC451AAD2053E648450FCF1A19090F0</t>
  </si>
  <si>
    <t>594FB5F90B50D3E27503CA83106ECE587AB5E9EB597672B58E9580482A001</t>
  </si>
  <si>
    <t>휀코일유니트(철거후재설치)  4-WAY, 3,215kcal/h  대     ( 호표 6 )</t>
  </si>
  <si>
    <t>594FB5F90B50D3E27503CA83106ECD59B325ECC451AAD2053E648450FCF1A1909575</t>
  </si>
  <si>
    <t>594FB5F90B50D3E27503CA83106ECD59B325ECC451AAD2053E648450FCF1A19090F0</t>
  </si>
  <si>
    <t>594FB5F90B50D3E27503CA83106ECD587AB5E9EB597672B58E9580482A001</t>
  </si>
  <si>
    <t>V.D(볼륨댐퍼)  200*200  개소     ( 호표 7 )</t>
  </si>
  <si>
    <t>593995DDC4562482D5BFE580C3A4FF59B325ECC451AAD2053E648450FCF1A190946E</t>
  </si>
  <si>
    <t>593995DDC4562482D5BFE580C3A4FF587AB5E9EB597672B58E9580482A001</t>
  </si>
  <si>
    <t>강제전선관-노출  아연도, 16mm  M  전기 5-1   ( 호표 8 )</t>
  </si>
  <si>
    <t>전기 5-1</t>
  </si>
  <si>
    <t>강제전선관, 후강전선관, 아연도, 16mm</t>
  </si>
  <si>
    <t>5E4F65CC0D564C5265F9578EC7E774EBEA3E5E</t>
  </si>
  <si>
    <t>592A359E6D55EBC275D4208718E3275E4F65CC0D564C5265F9578EC7E774EBEA3E5E</t>
  </si>
  <si>
    <t>전선관부속품비</t>
  </si>
  <si>
    <t>전선관의 15%</t>
  </si>
  <si>
    <t>592A359E6D55EBC275D4208718E327587AB5E9EB597672B58E9580482A001</t>
  </si>
  <si>
    <t>잡재료비</t>
  </si>
  <si>
    <t>배관배선의 2%</t>
  </si>
  <si>
    <t>592A359E6D55EBC275D4208718E327587AB5E9EB597672B58E95804829002</t>
  </si>
  <si>
    <t>592A359E6D55EBC275D4208718E32759B325ECC451AAD2053E648450FCF1A1909724</t>
  </si>
  <si>
    <t>592A359E6D55EBC275D4208718E327587AB5E9EB597672B58E95804828003</t>
  </si>
  <si>
    <t>케이블600V(통신선)  VCTF1.5/2C  M  전기 5-13   ( 호표 9 )</t>
  </si>
  <si>
    <t>전기 5-13</t>
  </si>
  <si>
    <t>제어케이블</t>
  </si>
  <si>
    <t>제어케이블, 0.6/1kv, TFR-CVV, 2C*1.5㎟</t>
  </si>
  <si>
    <t>5E580552965DE3B235BE1387ED11960C3BF9AC</t>
  </si>
  <si>
    <t>592A359E6F50D3B2B5403B82825FBA5E580552965DE3B235BE1387ED11960C3BF9AC</t>
  </si>
  <si>
    <t>592A359E6F50D3B2B5403B82825FBA587AB5E9EB597672B58E9580482A001</t>
  </si>
  <si>
    <t>저압케이블전공</t>
  </si>
  <si>
    <t>59B325ECC451AAD2053E648450FCF1A1909729</t>
  </si>
  <si>
    <t>592A359E6F50D3B2B5403B82825FBA59B325ECC451AAD2053E648450FCF1A1909729</t>
  </si>
  <si>
    <t>592A359E6F50D3B2B5403B82825FBA587AB5E9EB597672B58E95804829002</t>
  </si>
  <si>
    <t>케이블600V(룸컨트롤선)  24AWG*4C  M  전기 5-13   ( 호표 10 )</t>
  </si>
  <si>
    <t>제어케이블, 0.6/1kv, TFR-CVV, 4C*2.5㎟</t>
  </si>
  <si>
    <t>5E580552965DE3B235BE1387ED11960C3BF884</t>
  </si>
  <si>
    <t>592A359E6F50D3B2B5403B828365855E580552965DE3B235BE1387ED11960C3BF884</t>
  </si>
  <si>
    <t>592A359E6F50D3B2B5403B82836585587AB5E9EB597672B58E9580482A001</t>
  </si>
  <si>
    <t>592A359E6F50D3B2B5403B8283658559B325ECC451AAD2053E648450FCF1A1909729</t>
  </si>
  <si>
    <t>592A359E6F50D3B2B5403B82836585587AB5E9EB597672B58E95804829002</t>
  </si>
  <si>
    <t>강제전선관-철거  ST 16C  M     ( 호표 11 )</t>
  </si>
  <si>
    <t>592AA56AF65B5A02A5815A81AB910B59B325ECC451AAD2053E648450FCF1A1909724</t>
  </si>
  <si>
    <t>592AA56AF65B5A02A5815A81AB910B587AB5E9EB597672B58E9580482A001</t>
  </si>
  <si>
    <t>제어용케이블-철거    M     ( 호표 12 )</t>
  </si>
  <si>
    <t>592AA56AF65B5A02A5815A81AB910A59B325ECC451AAD2053E648450FCF1A1909729</t>
  </si>
  <si>
    <t>592AA56AF65B5A02A5815A81AB910A587AB5E9EB597672B58E9580482A001</t>
  </si>
  <si>
    <t>동관옥내배관(L-TYPE)  D20  M  기계 1-2-2   ( 호표 13 )</t>
  </si>
  <si>
    <t>기계 1-2-2</t>
  </si>
  <si>
    <t>이음매없는동및동합금관</t>
  </si>
  <si>
    <t>이음매없는동및동합금관, 배관용동관, L형, ∮20mm</t>
  </si>
  <si>
    <t>5E3D8501415817329597D382CC6198A0100DEE</t>
  </si>
  <si>
    <t>59A5E581D85E9A62D5D78C837C9F5D5E3D8501415817329597D382CC6198A0100DEE</t>
  </si>
  <si>
    <t>주재료비의 3%</t>
  </si>
  <si>
    <t>59A5E581D85E9A62D5D78C837C9F5D587AB5E9EB597672B58E9580482A001</t>
  </si>
  <si>
    <t>59A5E581D85E9A62D5D78C837C9F5D59B325ECC451AAD2053E648450FCF1A190934F</t>
  </si>
  <si>
    <t>59A5E581D85E9A62D5D78C837C9F5D59B325ECC451AAD2053E648450FCF1A19090F0</t>
  </si>
  <si>
    <t>59A5E581D85E9A62D5D78C837C9F5D587AB5E9EB597672B58E95804829002</t>
  </si>
  <si>
    <t>스테인리스용접(TIG)  D20  개소  기계 1-3-1   ( 호표 14 )</t>
  </si>
  <si>
    <t>59A5E58766599C72A5C5C28F7D7ABC</t>
  </si>
  <si>
    <t>호표 14</t>
  </si>
  <si>
    <t>기계 1-3-1</t>
  </si>
  <si>
    <t>스테인리스강용알곤용접봉</t>
  </si>
  <si>
    <t>스테인리스강용알곤용접봉, ∮3.2mm, T-308</t>
  </si>
  <si>
    <t>kg</t>
  </si>
  <si>
    <t>5E5855D7655D69226556CD8DBDB8EB3A907B76</t>
  </si>
  <si>
    <t>59A5E58766599C72A5C5C28F7D7ABC5E5855D7655D69226556CD8DBDB8EB3A907B76</t>
  </si>
  <si>
    <t>아르곤가스</t>
  </si>
  <si>
    <t>아르곤가스, 건설용알곤가스</t>
  </si>
  <si>
    <t>L</t>
  </si>
  <si>
    <t>5E6AE5AD955879A215DE3E8A4ADFF35F6F4D5A</t>
  </si>
  <si>
    <t>59A5E58766599C72A5C5C28F7D7ABC5E6AE5AD955879A215DE3E8A4ADFF35F6F4D5A</t>
  </si>
  <si>
    <t>59A5E58766599C72A5C5C28F7D7ABC59B325ECC451AAD2053E648450FCF1A190919B</t>
  </si>
  <si>
    <t>인력품의 4%</t>
  </si>
  <si>
    <t>59A5E58766599C72A5C5C28F7D7ABC587AB5E9EB597672B58E9580482A001</t>
  </si>
  <si>
    <t>스테인리스용접(TIG)  D25  개소  기계 1-3-1   ( 호표 15 )</t>
  </si>
  <si>
    <t>59A5E58766599C72A5C5C28E5777C4</t>
  </si>
  <si>
    <t>호표 15</t>
  </si>
  <si>
    <t>59A5E58766599C72A5C5C28E5777C45E5855D7655D69226556CD8DBDB8EB3A907B76</t>
  </si>
  <si>
    <t>59A5E58766599C72A5C5C28E5777C45E6AE5AD955879A215DE3E8A4ADFF35F6F4D5A</t>
  </si>
  <si>
    <t>59A5E58766599C72A5C5C28E5777C459B325ECC451AAD2053E648450FCF1A190919B</t>
  </si>
  <si>
    <t>59A5E58766599C72A5C5C28E5777C4587AB5E9EB597672B58E9580482A001</t>
  </si>
  <si>
    <t>스테인리스강관배관(K-TYPE-옥내)  D13  M  기계 1-3-4   ( 호표 16 )</t>
  </si>
  <si>
    <t>기계 1-3-4</t>
  </si>
  <si>
    <t>일반배관용스테인리스강관</t>
  </si>
  <si>
    <t>일반배관용스테인리스강관, K형, ∮13mm</t>
  </si>
  <si>
    <t>5E3D8501415817329597A7898358C372BD0C60</t>
  </si>
  <si>
    <t>59A5E5876659820265492B8BDE79665E3D8501415817329597A7898358C372BD0C60</t>
  </si>
  <si>
    <t>59A5E5876659820265492B8BDE7966587AB5E9EB597672B58E9580482A001</t>
  </si>
  <si>
    <t>59A5E5876659820265492B8BDE796659B325ECC451AAD2053E648450FCF1A190934F</t>
  </si>
  <si>
    <t>59A5E5876659820265492B8BDE796659B325ECC451AAD2053E648450FCF1A19090F0</t>
  </si>
  <si>
    <t>59A5E5876659820265492B8BDE7966587AB5E9EB597672B58E95804829002</t>
  </si>
  <si>
    <t>스테인리스강관배관(K-TYPE-옥내)  D20  M  기계 1-3-4   ( 호표 17 )</t>
  </si>
  <si>
    <t>일반배관용스테인리스강관, K형, ∮20mm</t>
  </si>
  <si>
    <t>5E3D8501415817329597A7898358C372BD0C61</t>
  </si>
  <si>
    <t>59A5E5876659BF42852F82892EB8925E3D8501415817329597A7898358C372BD0C61</t>
  </si>
  <si>
    <t>59A5E5876659BF42852F82892EB892587AB5E9EB597672B58E9580482A001</t>
  </si>
  <si>
    <t>59A5E5876659BF42852F82892EB89259B325ECC451AAD2053E648450FCF1A190934F</t>
  </si>
  <si>
    <t>59A5E5876659BF42852F82892EB89259B325ECC451AAD2053E648450FCF1A19090F0</t>
  </si>
  <si>
    <t>59A5E5876659BF42852F82892EB892587AB5E9EB597672B58E95804829002</t>
  </si>
  <si>
    <t>스테인리스강관배관(K-TYPE-옥내)  D25  M  기계 1-3-4   ( 호표 18 )</t>
  </si>
  <si>
    <t>일반배관용스테인리스강관, K형, ∮25mm</t>
  </si>
  <si>
    <t>5E3D8501415817329597A7898358C372BD0C6E</t>
  </si>
  <si>
    <t>59A5E5876659AEF255EB4A8A56648B5E3D8501415817329597A7898358C372BD0C6E</t>
  </si>
  <si>
    <t>59A5E5876659AEF255EB4A8A56648B587AB5E9EB597672B58E9580482A001</t>
  </si>
  <si>
    <t>59A5E5876659AEF255EB4A8A56648B59B325ECC451AAD2053E648450FCF1A190934F</t>
  </si>
  <si>
    <t>59A5E5876659AEF255EB4A8A56648B59B325ECC451AAD2053E648450FCF1A19090F0</t>
  </si>
  <si>
    <t>59A5E5876659AEF255EB4A8A56648B587AB5E9EB597672B58E95804829002</t>
  </si>
  <si>
    <t>스테인리스강관배관(K-TYPE-옥내)  D30  M  기계 1-3-4   ( 호표 19 )</t>
  </si>
  <si>
    <t>일반배관용스테인리스강관, K형, ∮30mm</t>
  </si>
  <si>
    <t>5E3D8501415817329597A7898358C372BD0C6F</t>
  </si>
  <si>
    <t>59A5E5876659DA32055AEA8F38A11B5E3D8501415817329597A7898358C372BD0C6F</t>
  </si>
  <si>
    <t>59A5E5876659DA32055AEA8F38A11B587AB5E9EB597672B58E9580482A001</t>
  </si>
  <si>
    <t>59A5E5876659DA32055AEA8F38A11B59B325ECC451AAD2053E648450FCF1A190934F</t>
  </si>
  <si>
    <t>59A5E5876659DA32055AEA8F38A11B59B325ECC451AAD2053E648450FCF1A19090F0</t>
  </si>
  <si>
    <t>59A5E5876659DA32055AEA8F38A11B587AB5E9EB597672B58E95804829002</t>
  </si>
  <si>
    <t>스테인리스용접(TIG)  D125  개소  기계 1-3-1   ( 호표 20 )</t>
  </si>
  <si>
    <t>59A5E5849253A88225031B8E8F91E85E5855D7655D69226556CD8DBDB8EB3A907B76</t>
  </si>
  <si>
    <t>59A5E5849253A88225031B8E8F91E85E6AE5AD955879A215DE3E8A4ADFF35F6F4D5A</t>
  </si>
  <si>
    <t>59A5E5849253A88225031B8E8F91E859B325ECC451AAD2053E648450FCF1A190919B</t>
  </si>
  <si>
    <t>59A5E5849253A88225031B8E8F91E8587AB5E9EB597672B58E9580482A001</t>
  </si>
  <si>
    <t>경질염화비닐관(고무링 캡조임-일반 PVC)  PVC관(VG1), D50  M  기계 1-5-2   ( 호표 21 )</t>
  </si>
  <si>
    <t>기계 1-5-2</t>
  </si>
  <si>
    <t>일반용경질폴리염화비닐관(고무링)</t>
  </si>
  <si>
    <t>일반용 VN SDR 13.6(구 VG1), D50</t>
  </si>
  <si>
    <t>5E3D85014158173295005C8D6F6783D24E5A06</t>
  </si>
  <si>
    <t>59A5E58BC05E4352A535A7825FBA3A5E3D85014158173295005C8D6F6783D24E5A06</t>
  </si>
  <si>
    <t>59A5E58BC05E4352A535A7825FBA3A587AB5E9EB597672B58E9580482A001</t>
  </si>
  <si>
    <t>59A5E58BC05E4352A535A7825FBA3A59B325ECC451AAD2053E648450FCF1A190934F</t>
  </si>
  <si>
    <t>59A5E58BC05E4352A535A7825FBA3A59B325ECC451AAD2053E648450FCF1A19090F0</t>
  </si>
  <si>
    <t>59A5E58BC05E4352A535A7825FBA3A587AB5E9EB597672B58E95804829002</t>
  </si>
  <si>
    <t>경질염화비닐관(고무링 캡조임-일반 PVC)  PVC관(VG1), D75  M  기계 1-5-2   ( 호표 22 )</t>
  </si>
  <si>
    <t>일반용 VN SDR 17(구 VG1), D75</t>
  </si>
  <si>
    <t>5E3D85014158173295005C8D6F6783D24E5A00</t>
  </si>
  <si>
    <t>59A5E58BC05EA5D215FDD6836481F75E3D85014158173295005C8D6F6783D24E5A00</t>
  </si>
  <si>
    <t>59A5E58BC05EA5D215FDD6836481F7587AB5E9EB597672B58E9580482A001</t>
  </si>
  <si>
    <t>59A5E58BC05EA5D215FDD6836481F759B325ECC451AAD2053E648450FCF1A190934F</t>
  </si>
  <si>
    <t>59A5E58BC05EA5D215FDD6836481F759B325ECC451AAD2053E648450FCF1A19090F0</t>
  </si>
  <si>
    <t>59A5E58BC05EA5D215FDD6836481F7587AB5E9EB597672B58E95804829002</t>
  </si>
  <si>
    <t>경질염화비닐관(고무링 캡조임-일반 PVC)  PVC관(VG2), D75  M  기계 1-5-2   ( 호표 23 )</t>
  </si>
  <si>
    <t>일반용 VN SDR 33(구 VG2), D75</t>
  </si>
  <si>
    <t>5E3D85014158173295005C8D6F6783D24E585D</t>
  </si>
  <si>
    <t>59A5E58BC35BE3A275289E8C89C3DC5E3D85014158173295005C8D6F6783D24E585D</t>
  </si>
  <si>
    <t>59A5E58BC35BE3A275289E8C89C3DC587AB5E9EB597672B58E9580482A001</t>
  </si>
  <si>
    <t>59A5E58BC35BE3A275289E8C89C3DC59B325ECC451AAD2053E648450FCF1A190934F</t>
  </si>
  <si>
    <t>59A5E58BC35BE3A275289E8C89C3DC59B325ECC451AAD2053E648450FCF1A19090F0</t>
  </si>
  <si>
    <t>59A5E58BC35BE3A275289E8C89C3DC587AB5E9EB597672B58E95804829002</t>
  </si>
  <si>
    <t>경질염화비닐관(고무링 캡조임-일반 PVC)  PVC관(VG1), D100  M  기계 1-5-2   ( 호표 24 )</t>
  </si>
  <si>
    <t>일반용 VN SDR 17(구 VG1), D100</t>
  </si>
  <si>
    <t>5E3D85014158173295005C8D6F6783D24E5A03</t>
  </si>
  <si>
    <t>59A5E5880C57D6C2A58E62808417E05E3D85014158173295005C8D6F6783D24E5A03</t>
  </si>
  <si>
    <t>59A5E5880C57D6C2A58E62808417E0587AB5E9EB597672B58E9580482A001</t>
  </si>
  <si>
    <t>59A5E5880C57D6C2A58E62808417E059B325ECC451AAD2053E648450FCF1A190934F</t>
  </si>
  <si>
    <t>59A5E5880C57D6C2A58E62808417E059B325ECC451AAD2053E648450FCF1A19090F0</t>
  </si>
  <si>
    <t>59A5E5880C57D6C2A58E62808417E0587AB5E9EB597672B58E95804829002</t>
  </si>
  <si>
    <t>스테인리스 합 후렌지  D20  개소  대한기계설비건설협회   ( 호표 25 )</t>
  </si>
  <si>
    <t>59A5E592725E7A2205158D8625F0A6</t>
  </si>
  <si>
    <t>스테인리스 합 후렌지</t>
  </si>
  <si>
    <t>호표 25</t>
  </si>
  <si>
    <t>대한기계설비건설협회</t>
  </si>
  <si>
    <t>플랜지</t>
  </si>
  <si>
    <t>플랜지, ∮20mm*0.98MPa, STS</t>
  </si>
  <si>
    <t>5E3D8501415817626558FF86F52C52A34DC32A</t>
  </si>
  <si>
    <t>59A5E592725E7A2205158D8625F0A65E3D8501415817626558FF86F52C52A34DC32A</t>
  </si>
  <si>
    <t>SUS(볼트+너트)</t>
  </si>
  <si>
    <t>M12*55L</t>
  </si>
  <si>
    <t>5E4FE50276590082F5CF3B890F843AB51603F4</t>
  </si>
  <si>
    <t>59A5E592725E7A2205158D8625F0A65E4FE50276590082F5CF3B890F843AB51603F4</t>
  </si>
  <si>
    <t>평와셔</t>
  </si>
  <si>
    <t>평와셔, 스테인리스, 호칭경 12mm</t>
  </si>
  <si>
    <t>5E4FE50276590082F5CF3B8B3CF98B823FBF63</t>
  </si>
  <si>
    <t>59A5E592725E7A2205158D8625F0A65E4FE50276590082F5CF3B8B3CF98B823FBF63</t>
  </si>
  <si>
    <t>패킹</t>
  </si>
  <si>
    <t>패킹, 플랜지용, ∮20mm</t>
  </si>
  <si>
    <t>5E4FE5027855E94235776F8FFEAE23D35B6ACD</t>
  </si>
  <si>
    <t>59A5E592725E7A2205158D8625F0A65E4FE5027855E94235776F8FFEAE23D35B6ACD</t>
  </si>
  <si>
    <t>59A5E592725E7A2205158D8625F0A659A5E58766599C72A5C5C28F7D7ABC</t>
  </si>
  <si>
    <t>스테인리스 합 후렌지  D25  개소  대한기계설비건설협회   ( 호표 26 )</t>
  </si>
  <si>
    <t>59A5E592725E69B2150A8B84023A49</t>
  </si>
  <si>
    <t>호표 26</t>
  </si>
  <si>
    <t>플랜지, ∮25mm*0.98MPa, STS</t>
  </si>
  <si>
    <t>5E3D8501415817626558FF86F52C52A34DC32B</t>
  </si>
  <si>
    <t>59A5E592725E69B2150A8B84023A495E3D8501415817626558FF86F52C52A34DC32B</t>
  </si>
  <si>
    <t>M16*55L</t>
  </si>
  <si>
    <t>5E4FE50276590082F5CF3B890F843AB51603F5</t>
  </si>
  <si>
    <t>59A5E592725E69B2150A8B84023A495E4FE50276590082F5CF3B890F843AB51603F5</t>
  </si>
  <si>
    <t>평와셔, 스테인리스, 호칭경 16mm</t>
  </si>
  <si>
    <t>5E4FE50276590082F5CF3B8B3CF98B823FBE42</t>
  </si>
  <si>
    <t>59A5E592725E69B2150A8B84023A495E4FE50276590082F5CF3B8B3CF98B823FBE42</t>
  </si>
  <si>
    <t>패킹, 플랜지용, ∮25mm</t>
  </si>
  <si>
    <t>5E4FE5027855E94235776F8FFEAE23D35B6ACA</t>
  </si>
  <si>
    <t>59A5E592725E69B2150A8B84023A495E4FE5027855E94235776F8FFEAE23D35B6ACA</t>
  </si>
  <si>
    <t>59A5E592725E69B2150A8B84023A4959A5E58766599C72A5C5C28E5777C4</t>
  </si>
  <si>
    <t>아연도금강관덕트(각형닥트) 설치  0.5t  M2  기계 2-1-1   ( 호표 27 )</t>
  </si>
  <si>
    <t>기계 2-1-1</t>
  </si>
  <si>
    <t>아연도 사각덕트</t>
  </si>
  <si>
    <t>0.5T</t>
  </si>
  <si>
    <t>5E3D8501415821122557FF8D31047B97900CEF</t>
  </si>
  <si>
    <t>59A5F5E8B654D91235E2D988DF3BB05E3D8501415821122557FF8D31047B97900CEF</t>
  </si>
  <si>
    <t>59A5F5E8B654D91235E2D988DF3BB059B325ECC451AAD2053E648450FCF1A190946E</t>
  </si>
  <si>
    <t>59A5F5E8B654D91235E2D988DF3BB059B325ECC451AAD2053E648450FCF1A19090F0</t>
  </si>
  <si>
    <t>59A5F5E8B654D91235E2D988DF3BB0587AB5E9EB597672B58E9580482A001</t>
  </si>
  <si>
    <t>공조덕트(플렉시블)  D150*0.02t, 보온, AL foil 2p  M  기계 2-1-6   ( 호표 28 )</t>
  </si>
  <si>
    <t>기계 2-1-6</t>
  </si>
  <si>
    <t>공조덕트</t>
  </si>
  <si>
    <t>공조덕트, 플렉시블, ∮150*t0.02mm, 보온, 알루미늄포일2p</t>
  </si>
  <si>
    <t>5E3D85014158211225CA44893145B75F9BB2D4</t>
  </si>
  <si>
    <t>59A5F5E8B0520B02850FB2894E707C5E3D85014158211225CA44893145B75F9BB2D4</t>
  </si>
  <si>
    <t>59A5F5E8B0520B02850FB2894E707C59B325ECC451AAD2053E648450FCF1A190946E</t>
  </si>
  <si>
    <t>59A5F5E8B0520B02850FB2894E707C587AB5E9EB597672B58E9580482A001</t>
  </si>
  <si>
    <t>디퓨저  원형PAN, D150, AL  개  기계 2-2-1   ( 호표 29 )</t>
  </si>
  <si>
    <t>기계 2-2-1</t>
  </si>
  <si>
    <t>디퓨저, 원형, ∮150mm, 알루미늄</t>
  </si>
  <si>
    <t>5E3D85014557F4B2156D408435BCA436E9443C</t>
  </si>
  <si>
    <t>59A5F5ED3D50948255E9908EDFFB8E5E3D85014557F4B2156D408435BCA436E9443C</t>
  </si>
  <si>
    <t>59A5F5ED3D50948255E9908EDFFB8E59B325ECC451AAD2053E648450FCF1A190946E</t>
  </si>
  <si>
    <t>59A5F5ED3D50948255E9908EDFFB8E587AB5E9EB597672B58E9580482A001</t>
  </si>
  <si>
    <t>관보온(고무발포, 매직테프)  25t*D15  M  대한기계설비건설협회   ( 호표 30 )</t>
  </si>
  <si>
    <t>관보온재</t>
  </si>
  <si>
    <t>고무발포, 25t*D15</t>
  </si>
  <si>
    <t>5E3D85014557F4629538D28997A82AB13E9321</t>
  </si>
  <si>
    <t>59A585188F51F8A2D592B18B2026CB5E3D85014557F4629538D28997A82AB13E9321</t>
  </si>
  <si>
    <t>59A585188F51F8A2D592B18B2026CB587AB5E9EB597672B58E95804829002</t>
  </si>
  <si>
    <t>고무발포단열재</t>
  </si>
  <si>
    <t>고무발포단열재, 본드, 고무발포용</t>
  </si>
  <si>
    <t>5E3D85014557F4629538D288F2EA84B0FF6946</t>
  </si>
  <si>
    <t>59A585188F51F8A2D592B18B2026CB5E3D85014557F4629538D288F2EA84B0FF6946</t>
  </si>
  <si>
    <t>고무발포테이프</t>
  </si>
  <si>
    <t>5E4FE5027855E94235776F8ED784BC4F2A8420</t>
  </si>
  <si>
    <t>59A585188F51F8A2D592B18B2026CB5E4FE5027855E94235776F8ED784BC4F2A8420</t>
  </si>
  <si>
    <t>슈퍼매직 303</t>
  </si>
  <si>
    <t>0.2t, 100mm*15m</t>
  </si>
  <si>
    <t>5E4FE5027855E94235776F8ED784BC4F2A8169</t>
  </si>
  <si>
    <t>59A585188F51F8A2D592B18B2026CB5E4FE5027855E94235776F8ED784BC4F2A8169</t>
  </si>
  <si>
    <t>AL 밴드</t>
  </si>
  <si>
    <t>0.3*30w</t>
  </si>
  <si>
    <t>5E4FE5027855E94235776F8ED784BC4F2A8048</t>
  </si>
  <si>
    <t>59A585188F51F8A2D592B18B2026CB5E4FE5027855E94235776F8ED784BC4F2A8048</t>
  </si>
  <si>
    <t>보온공</t>
  </si>
  <si>
    <t>59B325ECC451AAD2053E648450FCF1A1909469</t>
  </si>
  <si>
    <t>59A585188F51F8A2D592B18B2026CB59B325ECC451AAD2053E648450FCF1A1909469</t>
  </si>
  <si>
    <t>59A585188F51F8A2D592B18B2026CB59B325ECC451AAD2053E648450FCF1A19090F0</t>
  </si>
  <si>
    <t>59A585188F51F8A2D592B18B2026CB587AB5E9EB597672B58E9580482A001</t>
  </si>
  <si>
    <t>관보온(고무발포, 매직테프)  25t*D20  M  대한기계설비건설협회   ( 호표 31 )</t>
  </si>
  <si>
    <t>고무발포, 25t*D20</t>
  </si>
  <si>
    <t>5E3D85014557F4629538D28997A82AB13E9320</t>
  </si>
  <si>
    <t>59A585188F51CC52F5F132808960565E3D85014557F4629538D28997A82AB13E9320</t>
  </si>
  <si>
    <t>59A585188F51CC52F5F13280896056587AB5E9EB597672B58E95804829002</t>
  </si>
  <si>
    <t>59A585188F51CC52F5F132808960565E3D85014557F4629538D288F2EA84B0FF6946</t>
  </si>
  <si>
    <t>59A585188F51CC52F5F132808960565E4FE5027855E94235776F8ED784BC4F2A8420</t>
  </si>
  <si>
    <t>59A585188F51CC52F5F132808960565E4FE5027855E94235776F8ED784BC4F2A8169</t>
  </si>
  <si>
    <t>59A585188F51CC52F5F132808960565E4FE5027855E94235776F8ED784BC4F2A8048</t>
  </si>
  <si>
    <t>59A585188F51CC52F5F1328089605659B325ECC451AAD2053E648450FCF1A1909469</t>
  </si>
  <si>
    <t>59A585188F51CC52F5F1328089605659B325ECC451AAD2053E648450FCF1A19090F0</t>
  </si>
  <si>
    <t>59A585188F51CC52F5F13280896056587AB5E9EB597672B58E9580482A001</t>
  </si>
  <si>
    <t>관보온(고무발포, 매직테프)  25t*D25  M  대한기계설비건설협회   ( 호표 32 )</t>
  </si>
  <si>
    <t>고무발포, 25t*D25</t>
  </si>
  <si>
    <t>5E3D85014557F4629538D28997A82AB13E9202</t>
  </si>
  <si>
    <t>59A585188F51DDC275D43885978CE75E3D85014557F4629538D28997A82AB13E9202</t>
  </si>
  <si>
    <t>59A585188F51DDC275D43885978CE7587AB5E9EB597672B58E95804829002</t>
  </si>
  <si>
    <t>59A585188F51DDC275D43885978CE75E3D85014557F4629538D288F2EA84B0FF6946</t>
  </si>
  <si>
    <t>59A585188F51DDC275D43885978CE75E4FE5027855E94235776F8ED784BC4F2A8420</t>
  </si>
  <si>
    <t>59A585188F51DDC275D43885978CE75E4FE5027855E94235776F8ED784BC4F2A8169</t>
  </si>
  <si>
    <t>59A585188F51DDC275D43885978CE75E4FE5027855E94235776F8ED784BC4F2A8048</t>
  </si>
  <si>
    <t>59A585188F51DDC275D43885978CE759B325ECC451AAD2053E648450FCF1A1909469</t>
  </si>
  <si>
    <t>59A585188F51DDC275D43885978CE759B325ECC451AAD2053E648450FCF1A19090F0</t>
  </si>
  <si>
    <t>59A585188F51DDC275D43885978CE7587AB5E9EB597672B58E9580482A001</t>
  </si>
  <si>
    <t>관보온(고무발포, 매직테프)  25t*D32  M  대한기계설비건설협회   ( 호표 33 )</t>
  </si>
  <si>
    <t>고무발포, 25t*D32</t>
  </si>
  <si>
    <t>5E3D85014557F4629538D28997A82AB13E9203</t>
  </si>
  <si>
    <t>59A585188F51A082D5F99E8F5025865E3D85014557F4629538D28997A82AB13E9203</t>
  </si>
  <si>
    <t>59A585188F51A082D5F99E8F502586587AB5E9EB597672B58E95804829002</t>
  </si>
  <si>
    <t>59A585188F51A082D5F99E8F5025865E3D85014557F4629538D288F2EA84B0FF6946</t>
  </si>
  <si>
    <t>59A585188F51A082D5F99E8F5025865E4FE5027855E94235776F8ED784BC4F2A8420</t>
  </si>
  <si>
    <t>59A585188F51A082D5F99E8F5025865E4FE5027855E94235776F8ED784BC4F2A8169</t>
  </si>
  <si>
    <t>59A585188F51A082D5F99E8F5025865E4FE5027855E94235776F8ED784BC4F2A8048</t>
  </si>
  <si>
    <t>59A585188F51A082D5F99E8F50258659B325ECC451AAD2053E648450FCF1A1909469</t>
  </si>
  <si>
    <t>59A585188F51A082D5F99E8F50258659B325ECC451AAD2053E648450FCF1A19090F0</t>
  </si>
  <si>
    <t>59A585188F51A082D5F99E8F502586587AB5E9EB597672B58E9580482A001</t>
  </si>
  <si>
    <t>각형닥트보온(발포폴리에틸렌 보온)  25t  M2  대한기계설비건설협회   ( 호표 34 )</t>
  </si>
  <si>
    <t>발포폴리에틸렌보온재(덕트보온)</t>
  </si>
  <si>
    <t>5E4FE5027855E94235776F8ED784BC4F2A889D</t>
  </si>
  <si>
    <t>59A5851C6454714275EB8180C6A0E75E4FE5027855E94235776F8ED784BC4F2A889D</t>
  </si>
  <si>
    <t>보온재의 3%</t>
  </si>
  <si>
    <t>59A5851C6454714275EB8180C6A0E7587AB5E9EB597672B58E9580482A001</t>
  </si>
  <si>
    <t>후렌지 보온재(발포폴리에틸렌 보온)</t>
  </si>
  <si>
    <t>5E4FE5027855E94235776F8ED784BC4F2A8899</t>
  </si>
  <si>
    <t>59A5851C6454714275EB8180C6A0E75E4FE5027855E94235776F8ED784BC4F2A8899</t>
  </si>
  <si>
    <t>59A5851C6454714275EB8180C6A0E75E4FE5027855E94235776F8ED784BC4F2A8048</t>
  </si>
  <si>
    <t>59A5851C6454714275EB8180C6A0E759B325ECC451AAD2053E648450FCF1A1909469</t>
  </si>
  <si>
    <t>59A5851C6454714275EB8180C6A0E759B325ECC451AAD2053E648450FCF1A19090F0</t>
  </si>
  <si>
    <t>59A5851C6454714275EB8180C6A0E7587AB5E9EB597672B58E95804829002</t>
  </si>
  <si>
    <t>볼밸브설치(스텐, 10kg)  D15  개  기계 5-1-1   ( 호표 35 )</t>
  </si>
  <si>
    <t>기계 5-1-1</t>
  </si>
  <si>
    <t>볼밸브</t>
  </si>
  <si>
    <t>볼밸브, ∮15mm*0.98MPa, 수동식, STS</t>
  </si>
  <si>
    <t>5E3D8501415821E2F5DE8F8A9EAD3C114C35D8</t>
  </si>
  <si>
    <t>59A5A566BE5E6A92A5D7FE8226B7555E3D8501415821E2F5DE8F8A9EAD3C114C35D8</t>
  </si>
  <si>
    <t>59A5A566BE5E6A92A5D7FE8226B75559B325ECC451AAD2053E648450FCF1A190934F</t>
  </si>
  <si>
    <t>59A5A566BE5E6A92A5D7FE8226B755587AB5E9EB597672B58E9580482A001</t>
  </si>
  <si>
    <t>볼밸브설치(스텐, 10kg)  D20  개  기계 5-1-1   ( 호표 36 )</t>
  </si>
  <si>
    <t>볼밸브, ∮20mm*0.98MPa, 수동식, STS</t>
  </si>
  <si>
    <t>5E3D8501415821E2F5DE8F8A9EAD3C114C35D9</t>
  </si>
  <si>
    <t>59A5A566BE5E586275F0DF842E0BDC5E3D8501415821E2F5DE8F8A9EAD3C114C35D9</t>
  </si>
  <si>
    <t>59A5A566BE5E586275F0DF842E0BDC59B325ECC451AAD2053E648450FCF1A190934F</t>
  </si>
  <si>
    <t>59A5A566BE5E586275F0DF842E0BDC587AB5E9EB597672B58E9580482A001</t>
  </si>
  <si>
    <t>볼밸브설치(황동, 10kg)  D20  개  기계 5-1-1   ( 호표 37 )</t>
  </si>
  <si>
    <t>볼밸브, ∮20mm*0.98MPa, 수동식, 황동</t>
  </si>
  <si>
    <t>5E3D8501415821E2F5DE8F8A9EAD3C114B296C</t>
  </si>
  <si>
    <t>59A5A566BE5E586275D4008934569B5E3D8501415821E2F5DE8F8A9EAD3C114B296C</t>
  </si>
  <si>
    <t>59A5A566BE5E586275D4008934569B59B325ECC451AAD2053E648450FCF1A190934F</t>
  </si>
  <si>
    <t>59A5A566BE5E586275D4008934569B587AB5E9EB597672B58E9580482A001</t>
  </si>
  <si>
    <t>볼밸브설치(스텐, 10kg)  D25  개  기계 5-1-1   ( 호표 38 )</t>
  </si>
  <si>
    <t>볼밸브, ∮25mm*0.98MPa, 수동식, STS</t>
  </si>
  <si>
    <t>5E3D8501415821E2F5DE8F8A9EAD3C114C35DA</t>
  </si>
  <si>
    <t>59A5A566BE5E4FF2A5DAE28218A7E85E3D8501415821E2F5DE8F8A9EAD3C114C35DA</t>
  </si>
  <si>
    <t>59A5A566BE5E4FF2A5DAE28218A7E859B325ECC451AAD2053E648450FCF1A190934F</t>
  </si>
  <si>
    <t>59A5A566BE5E4FF2A5DAE28218A7E8587AB5E9EB597672B58E9580482A001</t>
  </si>
  <si>
    <t>볼밸브설치(스텐, 10kg)  D32  개  기계 5-1-1   ( 호표 39 )</t>
  </si>
  <si>
    <t>볼밸브, ∮32mm*0.98MPa, 수동식, STS</t>
  </si>
  <si>
    <t>5E3D8501415821E2F5DE8F8A9EAD3C114C35DB</t>
  </si>
  <si>
    <t>59A5A566BE5E3D52C5F66B8AE117125E3D8501415821E2F5DE8F8A9EAD3C114C35DB</t>
  </si>
  <si>
    <t>59A5A566BE5E3D52C5F66B8AE1171259B325ECC451AAD2053E648450FCF1A190934F</t>
  </si>
  <si>
    <t>59A5A566BE5E3D52C5F66B8AE11712587AB5E9EB597672B58E9580482A001</t>
  </si>
  <si>
    <t>신축접수(STS형, 복식-10K)  D20  개  기계 5-3-1   ( 호표 40 )</t>
  </si>
  <si>
    <t>기계 5-3-1</t>
  </si>
  <si>
    <t>익스펜션 조인트</t>
  </si>
  <si>
    <t>STS관복식, D20*10K</t>
  </si>
  <si>
    <t>5E3D850141581712E5B8398FAC8BD38A0290CA</t>
  </si>
  <si>
    <t>59A5A56F9855F0328575478BB4DE5F5E3D850141581712E5B8398FAC8BD38A0290CA</t>
  </si>
  <si>
    <t>59A5A56F9855F0328575478BB4DE5F59A5E592725E7A2205158D8625F0A6</t>
  </si>
  <si>
    <t>59A5A56F9855F0328575478BB4DE5F59B325ECC451AAD2053E648450FCF1A190934F</t>
  </si>
  <si>
    <t>59A5A56F9855F0328575478BB4DE5F59B325ECC451AAD2053E648450FCF1A19090F0</t>
  </si>
  <si>
    <t>59A5A56F9855F0328575478BB4DE5F587AB5E9EB597672B58E9580482A001</t>
  </si>
  <si>
    <t>신축접수(STS형, 복식-10K)  D25  개  기계 5-3-1   ( 호표 41 )</t>
  </si>
  <si>
    <t>STS관복식, D25*10K</t>
  </si>
  <si>
    <t>5E3D850141581712E5B8398FAC8BD38A0290CB</t>
  </si>
  <si>
    <t>59A5A56F9855E7D2D5C9EE82CEE1A55E3D850141581712E5B8398FAC8BD38A0290CB</t>
  </si>
  <si>
    <t>59A5A56F9855E7D2D5C9EE82CEE1A559A5E592725E69B2150A8B84023A49</t>
  </si>
  <si>
    <t>59A5A56F9855E7D2D5C9EE82CEE1A559B325ECC451AAD2053E648450FCF1A190934F</t>
  </si>
  <si>
    <t>59A5A56F9855E7D2D5C9EE82CEE1A559B325ECC451AAD2053E648450FCF1A19090F0</t>
  </si>
  <si>
    <t>59A5A56F9855E7D2D5C9EE82CEE1A5587AB5E9EB597672B58E9580482A001</t>
  </si>
  <si>
    <t>안전손잡이 설치  고정단 2개  개  기계 7-3-4   ( 호표 42 )</t>
  </si>
  <si>
    <t>기계 7-3-4</t>
  </si>
  <si>
    <t>위생공</t>
  </si>
  <si>
    <t>59B325ECC451AAD2053E648450FCF1A190946F</t>
  </si>
  <si>
    <t>59A5B53E7153F9B2C50B8680D5E9F459B325ECC451AAD2053E648450FCF1A190946F</t>
  </si>
  <si>
    <t>59A5B53E7153F9B2C50B8680D5E9F459B325ECC451AAD2053E648450FCF1A19090F0</t>
  </si>
  <si>
    <t>59A5B53E7153F9B2C50B8680D5E9F4587AB5E9EB597672B58E9580482A001</t>
  </si>
  <si>
    <t>장애자용손잡이  대변기 - 고정식  개  기계 7-3-4   ( 호표 43 )</t>
  </si>
  <si>
    <t>손잡이</t>
  </si>
  <si>
    <t>손잡이, 대변기용(고정식), 스테인리스강</t>
  </si>
  <si>
    <t>5E4FE50276593DC215979D8FE4DA9D98B270C9</t>
  </si>
  <si>
    <t>59A5B53E7153F9B2C50B8680D5E9F55E4FE50276593DC215979D8FE4DA9D98B270C9</t>
  </si>
  <si>
    <t>59A5B53E7153F9B2C50B8680D5E9F559B325ECC451AAD2053E648450FCF1A190946F</t>
  </si>
  <si>
    <t>59A5B53E7153F9B2C50B8680D5E9F559B325ECC451AAD2053E648450FCF1A19090F0</t>
  </si>
  <si>
    <t>59A5B53E7153F9B2C50B8680D5E9F5587AB5E9EB597672B58E9580482A001</t>
  </si>
  <si>
    <t>장애자용손잡이  대변기 - 가동식  개  기계 7-3-4   ( 호표 44 )</t>
  </si>
  <si>
    <t>대변기-가동식</t>
  </si>
  <si>
    <t>5E4FE50276593DC215979D8FE4DA9D98B270CF</t>
  </si>
  <si>
    <t>59A5B53E7153F9B2C50B8680D4C3F15E4FE50276593DC215979D8FE4DA9D98B270CF</t>
  </si>
  <si>
    <t>59A5B53E7153F9B2C50B8680D4C3F159B325ECC451AAD2053E648450FCF1A190946F</t>
  </si>
  <si>
    <t>59A5B53E7153F9B2C50B8680D4C3F159B325ECC451AAD2053E648450FCF1A19090F0</t>
  </si>
  <si>
    <t>59A5B53E7153F9B2C50B8680D4C3F1587AB5E9EB597672B58E9580482A001</t>
  </si>
  <si>
    <t>양변기(장애인용)  F/V,자동세척밸브(전자감지식)  조  기계 7-1-2   ( 호표 45 )</t>
  </si>
  <si>
    <t>기계 7-1-2</t>
  </si>
  <si>
    <t>CC-116 (자동세척밸브포함)</t>
  </si>
  <si>
    <t>5E4FF5287A511122B5219586566B1E1A44E39A</t>
  </si>
  <si>
    <t>59A545FFD152C7F20546AD8DEB19205E4FF5287A511122B5219586566B1E1A44E39A</t>
  </si>
  <si>
    <t>59A545FFD152C7F20546AD8DEB192059B325ECC451AAD2053E648450FCF1A190946F</t>
  </si>
  <si>
    <t>59A545FFD152C7F20546AD8DEB192059B325ECC451AAD2053E648450FCF1A19090F0</t>
  </si>
  <si>
    <t>59A545FFD152C7F20546AD8DEB1920587AB5E9EB597672B58E9580482A001</t>
  </si>
  <si>
    <t>소변기(전자감응식/밧데리식)  KSVU-410, 센서내장형  조  기계 7-1-1   ( 호표 46 )</t>
  </si>
  <si>
    <t>기계 7-1-1</t>
  </si>
  <si>
    <t>소변기(절수2등급)</t>
  </si>
  <si>
    <t>소변기(센서내장),KCVU-410</t>
  </si>
  <si>
    <t>5E4FF5287A511122B521A78985621105B76803</t>
  </si>
  <si>
    <t>59A545FFD152C7F20546AD8DEB1AC55E4FF5287A511122B521A78985621105B76803</t>
  </si>
  <si>
    <t>59A545FFD152C7F20546AD8DEB1AC559B325ECC451AAD2053E648450FCF1A190946F</t>
  </si>
  <si>
    <t>59A545FFD152C7F20546AD8DEB1AC559B325ECC451AAD2053E648450FCF1A19090F0</t>
  </si>
  <si>
    <t>59A545FFD152C7F20546AD8DEB1AC5587AB5E9EB597672B58E9580482A001</t>
  </si>
  <si>
    <t>에어타올(핸드드라이)  3중안전장치/적외선(고속형)  개소  기계 7-1   ( 호표 47 )</t>
  </si>
  <si>
    <t>기계 7-1</t>
  </si>
  <si>
    <t>핸드드라이어</t>
  </si>
  <si>
    <t>5E4FF5287A511122B5215F8B265BC50908FC06</t>
  </si>
  <si>
    <t>59A545FFD152C7F20546AD8DEB1EA35E4FF5287A511122B5215F8B265BC50908FC06</t>
  </si>
  <si>
    <t>59A545FFD152C7F20546AD8DEB1EA359B325ECC451AAD2053E648450FCF1A190946F</t>
  </si>
  <si>
    <t>59A545FFD152C7F20546AD8DEB1EA3587AB5E9EB597672B58E9580482A001</t>
  </si>
  <si>
    <t>세면기  CC-384  조  기계 7-1-3   ( 호표 48 )</t>
  </si>
  <si>
    <t>기계 7-1-3</t>
  </si>
  <si>
    <t>CL-384</t>
  </si>
  <si>
    <t>5E4FF5287A511122B521848F65B829A0007ECD</t>
  </si>
  <si>
    <t>59A545FFD152C7F20546AD8DEA75085E4FF5287A511122B521848F65B829A0007ECD</t>
  </si>
  <si>
    <t>수도꼭지</t>
  </si>
  <si>
    <t>수도꼭지, 세면기수전, 싱글레버</t>
  </si>
  <si>
    <t>5E4FF5287A511122B532A48B5BBCF513C23889</t>
  </si>
  <si>
    <t>59A545FFD152C7F20546AD8DEA75085E4FF5287A511122B532A48B5BBCF513C23889</t>
  </si>
  <si>
    <t>세면기 폼업</t>
  </si>
  <si>
    <t>5E4FF5287A511122B521848F65B829A00078A3</t>
  </si>
  <si>
    <t>59A545FFD152C7F20546AD8DEA75085E4FF5287A511122B521848F65B829A00078A3</t>
  </si>
  <si>
    <t>관붙이앵글밸브</t>
  </si>
  <si>
    <t>15A</t>
  </si>
  <si>
    <t>5E4FF5287A511122B521848F65B829A00078A2</t>
  </si>
  <si>
    <t>59A545FFD152C7F20546AD8DEA75085E4FF5287A511122B521848F65B829A00078A2</t>
  </si>
  <si>
    <t>원형세면기 후레임</t>
  </si>
  <si>
    <t>5E4FF5287A511122B521848F65B829A00078A1</t>
  </si>
  <si>
    <t>59A545FFD152C7F20546AD8DEA75085E4FF5287A511122B521848F65B829A00078A1</t>
  </si>
  <si>
    <t>세면기용 P-TRAP</t>
  </si>
  <si>
    <t>5E4FF5287A511122B521848F65B829A00078A7</t>
  </si>
  <si>
    <t>59A545FFD152C7F20546AD8DEA75085E4FF5287A511122B521848F65B829A00078A7</t>
  </si>
  <si>
    <t>세면기용 브라켓</t>
  </si>
  <si>
    <t>2개 1조</t>
  </si>
  <si>
    <t>5E4FF5287A511122B521848F65B829A00078A6</t>
  </si>
  <si>
    <t>59A545FFD152C7F20546AD8DEA75085E4FF5287A511122B521848F65B829A00078A6</t>
  </si>
  <si>
    <t>59A545FFD152C7F20546AD8DEA750859B325ECC451AAD2053E648450FCF1A190946F</t>
  </si>
  <si>
    <t>59A545FFD152C7F20546AD8DEA750859B325ECC451AAD2053E648450FCF1A19090F0</t>
  </si>
  <si>
    <t>59A545FFD152C7F20546AD8DEA7508587AB5E9EB597672B58E9580482A001</t>
  </si>
  <si>
    <t>휴지걸이  점보케이스  EA  기계 7-1   ( 호표 49 )</t>
  </si>
  <si>
    <t>대형롤타입</t>
  </si>
  <si>
    <t>5E4FF5287A511122B5215F8B26538D9001C932</t>
  </si>
  <si>
    <t>59A545FC065EED329546288408E9615E4FF5287A511122B5215F8B26538D9001C932</t>
  </si>
  <si>
    <t>59A545FC065EED329546288408E96159B325ECC451AAD2053E648450FCF1A190946F</t>
  </si>
  <si>
    <t>59A545FC065EED329546288408E961587AB5E9EB597672B58E9580482A001</t>
  </si>
  <si>
    <t>비누대  STS  EA  기계 7-1   ( 호표 50 )</t>
  </si>
  <si>
    <t>KS F-4529</t>
  </si>
  <si>
    <t>5E4FF5287A511122B5215F8B26538D9001C936</t>
  </si>
  <si>
    <t>59A545FC065E84B245EFC4845D5CBC5E4FF5287A511122B5215F8B26538D9001C936</t>
  </si>
  <si>
    <t>59A545FC065E84B245EFC4845D5CBC59B325ECC451AAD2053E648450FCF1A190946F</t>
  </si>
  <si>
    <t>59A545FC065E84B245EFC4845D5CBC587AB5E9EB597672B58E9580482A001</t>
  </si>
  <si>
    <t>여성용품수거함  ABS  EA  기계 7-1   ( 호표 51 )</t>
  </si>
  <si>
    <t>위생분리수거함</t>
  </si>
  <si>
    <t>기성품, ABS</t>
  </si>
  <si>
    <t>5E4FF5287A511122B5215F8B265BC50908FD29</t>
  </si>
  <si>
    <t>59A545FC065E84B245EFC4845D5CBB5E4FF5287A511122B5215F8B265BC50908FD29</t>
  </si>
  <si>
    <t>59A545FC065E84B245EFC4845D5CBB59B325ECC451AAD2053E648450FCF1A190946F</t>
  </si>
  <si>
    <t>59A545FC065E84B245EFC4845D5CBB587AB5E9EB597672B58E9580482A001</t>
  </si>
  <si>
    <t>유아용 거치대  유아 보호형  EA  기계 7-1   ( 호표 52 )</t>
  </si>
  <si>
    <t>5E4FF5287A511122B5215F8B265BC50908FD2A</t>
  </si>
  <si>
    <t>59A545FC065E84B245EFC4845D5CBA5E4FF5287A511122B5215F8B265BC50908FD2A</t>
  </si>
  <si>
    <t>59A545FC065E84B245EFC4845D5CBA59B325ECC451AAD2053E648450FCF1A190946F</t>
  </si>
  <si>
    <t>59A545FC065E84B245EFC4845D5CBA59B325ECC451AAD2053E648450FCF1A19090F0</t>
  </si>
  <si>
    <t>59A545FC065E84B245EFC4845D5CBA587AB5E9EB597672B58E9580482A001</t>
  </si>
  <si>
    <t>배수용주철이형관(F.D.)  D75  EA  기계 7-3-3   ( 호표 53 )</t>
  </si>
  <si>
    <t>기계 7-3-3</t>
  </si>
  <si>
    <t>바닥배수구</t>
  </si>
  <si>
    <t>육가(F.D,이중식) D75</t>
  </si>
  <si>
    <t>5E3D850141581712E534B28D1D13366299E8F0</t>
  </si>
  <si>
    <t>59A545FD2B5C99A2B592998C0FB1205E3D850141581712E534B28D1D13366299E8F0</t>
  </si>
  <si>
    <t>59A545FD2B5C99A2B592998C0FB12059B325ECC451AAD2053E648450FCF1A19090F0</t>
  </si>
  <si>
    <t>59A545FD2B5C99A2B592998C0FB12059B325ECC451AAD2053E648450FCF1A190934F</t>
  </si>
  <si>
    <t>59A545FD2B5C99A2B592998C0FB120587AB5E9EB597672B58E9580482A001</t>
  </si>
  <si>
    <t>일반행가(전산볼트)  D50  개소     ( 호표 54 )</t>
  </si>
  <si>
    <t>지지행어</t>
  </si>
  <si>
    <t>지지행어, 파이프행어(일반), ∮50mm</t>
  </si>
  <si>
    <t>5E4FE50276593D72958C2181EFE38D6893AF62</t>
  </si>
  <si>
    <t>59A545FA5756D2B2351D0C87D289AE5E4FE50276593D72958C2181EFE38D6893AF62</t>
  </si>
  <si>
    <t>전산볼트, 탄소강, M10*1000mm</t>
  </si>
  <si>
    <t>5E4FE50276590062C5F97586E3961B10D2CED2</t>
  </si>
  <si>
    <t>59A545FA5756D2B2351D0C87D289AE5E4FE50276590062C5F97586E3961B10D2CED2</t>
  </si>
  <si>
    <t>스트롱앵커</t>
  </si>
  <si>
    <t>스트롱앵커, M10, 9.5mm</t>
  </si>
  <si>
    <t>5E4FE50276593D52E5A6BC8FE99AE5CC48F208</t>
  </si>
  <si>
    <t>59A545FA5756D2B2351D0C87D289AE5E4FE50276593D52E5A6BC8FE99AE5CC48F208</t>
  </si>
  <si>
    <t>일반행가(전산볼트)  D80  개소     ( 호표 55 )</t>
  </si>
  <si>
    <t>지지행어, 파이프행어(일반), ∮80mm</t>
  </si>
  <si>
    <t>5E4FE50276593D72958C2181EFE38D6893A0E7</t>
  </si>
  <si>
    <t>59A545FA5756D2B2351D0C898065D65E4FE50276593D72958C2181EFE38D6893A0E7</t>
  </si>
  <si>
    <t>59A545FA5756D2B2351D0C898065D65E4FE50276590062C5F97586E3961B10D2CED2</t>
  </si>
  <si>
    <t>59A545FA5756D2B2351D0C898065D65E4FE50276593D52E5A6BC8FE99AE5CC48F208</t>
  </si>
  <si>
    <t>일반행가(전산볼트)  D100  개소     ( 호표 56 )</t>
  </si>
  <si>
    <t>지지행어, 파이프행어(일반), ∮100mm</t>
  </si>
  <si>
    <t>5E4FE50276593D72958C2181EFE38D6893A0E4</t>
  </si>
  <si>
    <t>59A545FA5756D2B2351D0C88F993775E4FE50276593D72958C2181EFE38D6893A0E4</t>
  </si>
  <si>
    <t>전산볼트, 탄소강, M14*1000mm</t>
  </si>
  <si>
    <t>5E4FE50276590062C5F97586E3961B10D2CED4</t>
  </si>
  <si>
    <t>59A545FA5756D2B2351D0C88F993775E4FE50276590062C5F97586E3961B10D2CED4</t>
  </si>
  <si>
    <t>스트롱앵커, M13, 12.7mm</t>
  </si>
  <si>
    <t>5E4FE50276593D52E5A6BC8FE99AE5CC48F209</t>
  </si>
  <si>
    <t>59A545FA5756D2B2351D0C88F993775E4FE50276593D52E5A6BC8FE99AE5CC48F209</t>
  </si>
  <si>
    <t>절연행가(전산볼트)  D15  개소     ( 호표 57 )</t>
  </si>
  <si>
    <t>지지행어, 절연행어, ∮15mm</t>
  </si>
  <si>
    <t>5E4FE50276593D72958C2181EFE38D6893A18D</t>
  </si>
  <si>
    <t>59A545FA5756D2A225B85F854EC40B5E4FE50276593D72958C2181EFE38D6893A18D</t>
  </si>
  <si>
    <t>59A545FA5756D2A225B85F854EC40B5E4FE50276590062C5F97586E3961B10D2CED2</t>
  </si>
  <si>
    <t>59A545FA5756D2A225B85F854EC40B5E4FE50276593D52E5A6BC8FE99AE5CC48F208</t>
  </si>
  <si>
    <t>절연행가(전산볼트)  D20  개소     ( 호표 58 )</t>
  </si>
  <si>
    <t>지지행어, 절연행어, ∮20mm</t>
  </si>
  <si>
    <t>5E4FE50276593D72958C2181EFE38D6893A18C</t>
  </si>
  <si>
    <t>59A545FA5756D2A225B85F8655359D5E4FE50276593D72958C2181EFE38D6893A18C</t>
  </si>
  <si>
    <t>59A545FA5756D2A225B85F8655359D5E4FE50276590062C5F97586E3961B10D2CED2</t>
  </si>
  <si>
    <t>59A545FA5756D2A225B85F8655359D5E4FE50276593D52E5A6BC8FE99AE5CC48F208</t>
  </si>
  <si>
    <t>절연행가(전산볼트)  D25  개소     ( 호표 59 )</t>
  </si>
  <si>
    <t>지지행어, 절연행어, ∮25mm</t>
  </si>
  <si>
    <t>5E4FE50276593D72958C2181EFE38D6893A18F</t>
  </si>
  <si>
    <t>59A545FA5756D2A225B85F877CDFBD5E4FE50276593D72958C2181EFE38D6893A18F</t>
  </si>
  <si>
    <t>59A545FA5756D2A225B85F877CDFBD5E4FE50276590062C5F97586E3961B10D2CED2</t>
  </si>
  <si>
    <t>59A545FA5756D2A225B85F877CDFBD5E4FE50276593D52E5A6BC8FE99AE5CC48F208</t>
  </si>
  <si>
    <t>절연행가(전산볼트)  D32  개소     ( 호표 60 )</t>
  </si>
  <si>
    <t>지지행어, 절연행어, ∮32mm</t>
  </si>
  <si>
    <t>5E4FE50276593D72958C2181EFE38D6893A18E</t>
  </si>
  <si>
    <t>59A545FA5756D2A225B85F80CC89845E4FE50276593D72958C2181EFE38D6893A18E</t>
  </si>
  <si>
    <t>59A545FA5756D2A225B85F80CC89845E4FE50276590062C5F97586E3961B10D2CED2</t>
  </si>
  <si>
    <t>59A545FA5756D2A225B85F80CC89845E4FE50276593D52E5A6BC8FE99AE5CC48F208</t>
  </si>
  <si>
    <t>잡철물 제작 및 설치  규격철물 설치, 일반철재  kg  기계 9-1-2   ( 호표 61 )</t>
  </si>
  <si>
    <t>59A555952F5A34D215CEAF8F8611AD</t>
  </si>
  <si>
    <t>잡철물 제작 및 설치</t>
  </si>
  <si>
    <t>규격철물 설치, 일반철재</t>
  </si>
  <si>
    <t>호표 61</t>
  </si>
  <si>
    <t>기계 9-1-2</t>
  </si>
  <si>
    <t>철공</t>
  </si>
  <si>
    <t>59B325ECC451AAD2053E648450FCF1A19090FB</t>
  </si>
  <si>
    <t>59A555952F5A34D215CEAF8F8611AD59B325ECC451AAD2053E648450FCF1A19090FB</t>
  </si>
  <si>
    <t>59A555952F5A34D215CEAF8F8611AD59B325ECC451AAD2053E648450FCF1A190919B</t>
  </si>
  <si>
    <t>특별인부</t>
  </si>
  <si>
    <t>59B325ECC451AAD2053E648450FCF1A19090F1</t>
  </si>
  <si>
    <t>59A555952F5A34D215CEAF8F8611AD59B325ECC451AAD2053E648450FCF1A19090F1</t>
  </si>
  <si>
    <t>59A555952F5A34D215CEAF8F8611AD59B325ECC451AAD2053E648450FCF1A19090F0</t>
  </si>
  <si>
    <t>인력품의 5%</t>
  </si>
  <si>
    <t>59A555952F5A34D215CEAF8F8611AD587AB5E9EB597672B58E9580482A001</t>
  </si>
  <si>
    <t>59A555952F5A34D215CEAF8F8611AD587AB5E9EB597672B58E95804829002</t>
  </si>
  <si>
    <t>신축접수 고정 앙카가대    개소  대한기계설비건설협회   ( 호표 62 )</t>
  </si>
  <si>
    <t>인서트플레이트</t>
  </si>
  <si>
    <t>200*200*9t</t>
  </si>
  <si>
    <t>호표 63</t>
  </si>
  <si>
    <t>59A565CD6B509CB28546CD83671DC8</t>
  </si>
  <si>
    <t>59A565CD6B509CB28546CD8093BF6F59A565CD6B509CB28546CD83671DC8</t>
  </si>
  <si>
    <t>앵글</t>
  </si>
  <si>
    <t>65*65*6t</t>
  </si>
  <si>
    <t>5E4FE50276590082F5CF3B890F843AB5156717</t>
  </si>
  <si>
    <t>59A565CD6B509CB28546CD8093BF6F5E4FE50276590082F5CF3B890F843AB5156717</t>
  </si>
  <si>
    <t>녹막이페인트(붓칠)</t>
  </si>
  <si>
    <t>철재면, 2회</t>
  </si>
  <si>
    <t>호표 120</t>
  </si>
  <si>
    <t>59A525B01D5E0C22E522A48CD1DA25</t>
  </si>
  <si>
    <t>59A565CD6B509CB28546CD8093BF6F59A525B01D5E0C22E522A48CD1DA25</t>
  </si>
  <si>
    <t>59A565CD6B509CB28546CD8093BF6F59A555952F5A34D215CEAF8F8611AD</t>
  </si>
  <si>
    <t>인서트플레이트  200*200*9t  개소  대한기계설비건설협회   ( 호표 63 )</t>
  </si>
  <si>
    <t>열연강판</t>
  </si>
  <si>
    <t>9t</t>
  </si>
  <si>
    <t>5E4FE50276590082F5CF3B890F843AB51729FF</t>
  </si>
  <si>
    <t>59A565CD6B509CB28546CD83671DC85E4FE50276590082F5CF3B890F843AB51729FF</t>
  </si>
  <si>
    <t>환봉(SS41)</t>
  </si>
  <si>
    <t>D12</t>
  </si>
  <si>
    <t>5E4FE50276590082F5CF3B890F843AB5172BA0</t>
  </si>
  <si>
    <t>59A565CD6B509CB28546CD83671DC85E4FE50276590082F5CF3B890F843AB5172BA0</t>
  </si>
  <si>
    <t>59A565CD6B509CB28546CD83671DC859A555952F5A34D215CEAF8F8611AD</t>
  </si>
  <si>
    <t>앙카슈  D40이하  개소  대한기계설비건설협회   ( 호표 64 )</t>
  </si>
  <si>
    <t>6t</t>
  </si>
  <si>
    <t>5E4FE50276590082F5CF3B890F843AB51729FE</t>
  </si>
  <si>
    <t>59A565CD6B50AD12D520E7888172C35E4FE50276590082F5CF3B890F843AB51729FE</t>
  </si>
  <si>
    <t>강판절단(수동)</t>
  </si>
  <si>
    <t>6mm</t>
  </si>
  <si>
    <t>호표 90</t>
  </si>
  <si>
    <t>59A565C98E58CA42A57EBE8F021549</t>
  </si>
  <si>
    <t>59A565CD6B50AD12D520E7888172C359A565C98E58CA42A57EBE8F021549</t>
  </si>
  <si>
    <t>강판전기아크용접(V형 횡향)</t>
  </si>
  <si>
    <t>호표 89</t>
  </si>
  <si>
    <t>59A565C98E58F7820566B8892F4A48</t>
  </si>
  <si>
    <t>59A565CD6B50AD12D520E7888172C359A565C98E58F7820566B8892F4A48</t>
  </si>
  <si>
    <t>59A565CD6B50AD12D520E7888172C359A525B01D5E0C22E522A48CD1DA25</t>
  </si>
  <si>
    <t>구멍뚫기(코어드릴)  D50, 콘크리트 150mm  개소  기계 9-3-2   ( 호표 65 )</t>
  </si>
  <si>
    <t>기계 9-3-2</t>
  </si>
  <si>
    <t>착암공</t>
  </si>
  <si>
    <t>59B325ECC451AAD2053E648450FCF1A190919C</t>
  </si>
  <si>
    <t>59A565CD6955C74265243F839791AF59B325ECC451AAD2053E648450FCF1A190919C</t>
  </si>
  <si>
    <t>59A565CD6955C74265243F839791AF59B325ECC451AAD2053E648450FCF1A19090F0</t>
  </si>
  <si>
    <t>59A565CD6955C74265243F839791AF587AB5E9EB597672B58E9580482A001</t>
  </si>
  <si>
    <t>구멍뚫기(코어드릴)  D50, 콘크리트 150mm, 벽  개소  기계 9-3-2   ( 호표 66 )</t>
  </si>
  <si>
    <t>59A565CD6955C74265243F80C22C0559B325ECC451AAD2053E648450FCF1A190919C</t>
  </si>
  <si>
    <t>59A565CD6955C74265243F80C22C0559B325ECC451AAD2053E648450FCF1A19090F0</t>
  </si>
  <si>
    <t>59A565CD6955C74265243F80C22C05587AB5E9EB597672B58E9580482A001</t>
  </si>
  <si>
    <t>구멍뚫기(코어드릴)  D75, 콘크리트 150mm, 벽  개소  기계 9-3-2   ( 호표 67 )</t>
  </si>
  <si>
    <t>59A565CD6955271235542D8E27143059B325ECC451AAD2053E648450FCF1A190919C</t>
  </si>
  <si>
    <t>59A565CD6955271235542D8E27143059B325ECC451AAD2053E648450FCF1A19090F0</t>
  </si>
  <si>
    <t>59A565CD6955271235542D8E271430587AB5E9EB597672B58E9580482A001</t>
  </si>
  <si>
    <t>구멍뚫기(코어드릴)  D100, 콘크리트 150mm, 벽  개소  기계 9-3-2   ( 호표 68 )</t>
  </si>
  <si>
    <t>59A565CE725786C275DCB08E61F8B059B325ECC451AAD2053E648450FCF1A190919C</t>
  </si>
  <si>
    <t>59A565CE725786C275DCB08E61F8B059B325ECC451AAD2053E648450FCF1A19090F0</t>
  </si>
  <si>
    <t>59A565CE725786C275DCB08E61F8B0587AB5E9EB597672B58E9580482A001</t>
  </si>
  <si>
    <t>슬리브 설치(바닥)  ∮50  개소  대한기계설비건설협회   ( 호표 69 )</t>
  </si>
  <si>
    <t>관통슬리브(바닥)</t>
  </si>
  <si>
    <t>D50*300H</t>
  </si>
  <si>
    <t>5E4FE50276590082F5CF3B890F843AB51602ED</t>
  </si>
  <si>
    <t>59A565C98E58AF522547A7869C860A5E4FE50276590082F5CF3B890F843AB51602ED</t>
  </si>
  <si>
    <t>D25 - D50</t>
  </si>
  <si>
    <t>호표 78</t>
  </si>
  <si>
    <t>59A565C98E58AF522547A787A3F6B3</t>
  </si>
  <si>
    <t>59A565C98E58AF522547A7869C860A59A565C98E58AF522547A787A3F6B3</t>
  </si>
  <si>
    <t>슬리브 설치(바닥)  ∮80  개소  대한기계설비건설협회   ( 호표 70 )</t>
  </si>
  <si>
    <t>D80*300H</t>
  </si>
  <si>
    <t>5E4FE50276590082F5CF3B890F843AB51602EC</t>
  </si>
  <si>
    <t>59A565C98E58AF522547A7869C87115E4FE50276590082F5CF3B890F843AB51602EC</t>
  </si>
  <si>
    <t>D65 - D100</t>
  </si>
  <si>
    <t>호표 79</t>
  </si>
  <si>
    <t>59A565C98E58AF522547A784EFCF3E</t>
  </si>
  <si>
    <t>59A565C98E58AF522547A7869C871159A565C98E58AF522547A784EFCF3E</t>
  </si>
  <si>
    <t>슬리브 설치(바닥)  ∮100  개소  대한기계설비건설협회   ( 호표 71 )</t>
  </si>
  <si>
    <t>D100*300H</t>
  </si>
  <si>
    <t>5E4FE50276590082F5CF3B890F843AB51602EB</t>
  </si>
  <si>
    <t>59A565C98E58AF522547A7869C80E25E4FE50276590082F5CF3B890F843AB51602EB</t>
  </si>
  <si>
    <t>59A565C98E58AF522547A7869C80E259A565C98E58AF522547A784EFCF3E</t>
  </si>
  <si>
    <t>슬리브 설치(바닥)  ∮150  개소  대한기계설비건설협회   ( 호표 72 )</t>
  </si>
  <si>
    <t>D150*300H</t>
  </si>
  <si>
    <t>5E4FE50276590082F5CF3B890F843AB51602E9</t>
  </si>
  <si>
    <t>59A565C98E58AF522547A7869C82AF5E4FE50276590082F5CF3B890F843AB51602E9</t>
  </si>
  <si>
    <t>D125 - D150</t>
  </si>
  <si>
    <t>호표 80</t>
  </si>
  <si>
    <t>59A565C98E58AF522547A785F621BE</t>
  </si>
  <si>
    <t>59A565C98E58AF522547A7869C82AF59A565C98E58AF522547A785F621BE</t>
  </si>
  <si>
    <t>슬리브 설치(벽체)  ∮50  개소  대한기계설비건설협회   ( 호표 73 )</t>
  </si>
  <si>
    <t>관통슬리브(벽체)</t>
  </si>
  <si>
    <t>D50*200H</t>
  </si>
  <si>
    <t>5E4FE50276590082F5CF3B890F843AB51601CA</t>
  </si>
  <si>
    <t>59A565C98E58AF522547A7869DA9B95E4FE50276590082F5CF3B890F843AB51601CA</t>
  </si>
  <si>
    <t>슬리브 설치(벽)</t>
  </si>
  <si>
    <t>호표 86</t>
  </si>
  <si>
    <t>59A565C98E58AF225509B5870A6094</t>
  </si>
  <si>
    <t>59A565C98E58AF522547A7869DA9B959A565C98E58AF225509B5870A6094</t>
  </si>
  <si>
    <t>슬리브 설치(벽체)  ∮80  개소  대한기계설비건설협회   ( 호표 74 )</t>
  </si>
  <si>
    <t>D80*200H</t>
  </si>
  <si>
    <t>5E4FE50276590082F5CF3B890F843AB51601CB</t>
  </si>
  <si>
    <t>59A565C98E58AF522547A7869DA8925E4FE50276590082F5CF3B890F843AB51601CB</t>
  </si>
  <si>
    <t>호표 87</t>
  </si>
  <si>
    <t>59A565C98E58AF225509B584B51B62</t>
  </si>
  <si>
    <t>59A565C98E58AF522547A7869DA89259A565C98E58AF225509B584B51B62</t>
  </si>
  <si>
    <t>슬리브 설치(벽체)  ∮100  개소  대한기계설비건설협회   ( 호표 75 )</t>
  </si>
  <si>
    <t>D100*200H</t>
  </si>
  <si>
    <t>5E4FE50276590082F5CF3B890F843AB51601CC</t>
  </si>
  <si>
    <t>59A565C98E58AF522547A7869DAFC15E4FE50276590082F5CF3B890F843AB51601CC</t>
  </si>
  <si>
    <t>59A565C98E58AF522547A7869DAFC159A565C98E58AF225509B584B51B62</t>
  </si>
  <si>
    <t>슬리브 설치(벽체)  ∮125  개소  대한기계설비건설협회   ( 호표 76 )</t>
  </si>
  <si>
    <t>D125*200H</t>
  </si>
  <si>
    <t>5E4FE50276590082F5CF3B890F843AB51601CD</t>
  </si>
  <si>
    <t>59A565C98E58AF522547A7869DAE3A5E4FE50276590082F5CF3B890F843AB51601CD</t>
  </si>
  <si>
    <t>호표 88</t>
  </si>
  <si>
    <t>59A565C98E58AF225509B5855C8572</t>
  </si>
  <si>
    <t>59A565C98E58AF522547A7869DAE3A59A565C98E58AF225509B5855C8572</t>
  </si>
  <si>
    <t>슬리브 설치(벽체)  ∮150  개소  대한기계설비건설협회   ( 호표 77 )</t>
  </si>
  <si>
    <t>D150*200H</t>
  </si>
  <si>
    <t>5E4FE50276590082F5CF3B890F843AB51601CE</t>
  </si>
  <si>
    <t>59A565C98E58AF522547A7869DAD145E4FE50276590082F5CF3B890F843AB51601CE</t>
  </si>
  <si>
    <t>59A565C98E58AF522547A7869DAD1459A565C98E58AF225509B5855C8572</t>
  </si>
  <si>
    <t>슬리브 설치(바닥)  D25 - D50  개소  기계 9-3-1   ( 호표 78 )</t>
  </si>
  <si>
    <t>기계 9-3-1</t>
  </si>
  <si>
    <t>59A565C98E58AF522547A787A3F6B359B325ECC451AAD2053E648450FCF1A190934F</t>
  </si>
  <si>
    <t>59A565C98E58AF522547A787A3F6B359B325ECC451AAD2053E648450FCF1A19090F0</t>
  </si>
  <si>
    <t>인력품의 1%</t>
  </si>
  <si>
    <t>59A565C98E58AF522547A787A3F6B3587AB5E9EB597672B58E9580482A001</t>
  </si>
  <si>
    <t>슬리브 설치(바닥)  D65 - D100  개소  기계 9-3-1   ( 호표 79 )</t>
  </si>
  <si>
    <t>59A565C98E58AF522547A784EFCF3E59B325ECC451AAD2053E648450FCF1A190934F</t>
  </si>
  <si>
    <t>59A565C98E58AF522547A784EFCF3E59B325ECC451AAD2053E648450FCF1A19090F0</t>
  </si>
  <si>
    <t>59A565C98E58AF522547A784EFCF3E587AB5E9EB597672B58E9580482A001</t>
  </si>
  <si>
    <t>슬리브 설치(바닥)  D125 - D150  개소  기계 9-3-1   ( 호표 80 )</t>
  </si>
  <si>
    <t>59A565C98E58AF522547A785F621BE59B325ECC451AAD2053E648450FCF1A190934F</t>
  </si>
  <si>
    <t>59A565C98E58AF522547A785F621BE59B325ECC451AAD2053E648450FCF1A19090F0</t>
  </si>
  <si>
    <t>59A565C98E58AF522547A785F621BE587AB5E9EB597672B58E9580482A001</t>
  </si>
  <si>
    <t>구멍뚫기(코어드릴)  D100, 콘크리트 150mm, 바닥  개소  대한기계설비건설협회   ( 호표 81 )</t>
  </si>
  <si>
    <t>59A565C98E58AF5225627C8B72A3F25E7B35D0CE5B2332653F208FDBA6DC6340D320DC</t>
  </si>
  <si>
    <t>59A565C98E58AF5225627C8B72A3F259B325ECC451AAD2053E648450FCF1A190919C</t>
  </si>
  <si>
    <t>59A565C98E58AF5225627C8B72A3F259B325ECC451AAD2053E648450FCF1A19090F0</t>
  </si>
  <si>
    <t>59A565C98E58AF5225627C8B72A3F2587AB5E9EB597672B58E9580482A001</t>
  </si>
  <si>
    <t>구멍뚫기(코어드릴)  D150, 콘크리트 150mm, 바닥  개소  대한기계설비건설협회   ( 호표 82 )</t>
  </si>
  <si>
    <t>59A565C98E58AF5225627C8B72A2EB5E7B35D0CE5B2332653F208FDBA6DC6340D320DC</t>
  </si>
  <si>
    <t>59A565C98E58AF5225627C8B72A2EB59B325ECC451AAD2053E648450FCF1A190919C</t>
  </si>
  <si>
    <t>59A565C98E58AF5225627C8B72A2EB59B325ECC451AAD2053E648450FCF1A19090F0</t>
  </si>
  <si>
    <t>59A565C98E58AF5225627C8B72A2EB587AB5E9EB597672B58E9580482A001</t>
  </si>
  <si>
    <t>구멍뚫기(코어드릴)  D75, 콘크리트 150mm, 벽체  개소  대한기계설비건설협회   ( 호표 83 )</t>
  </si>
  <si>
    <t>59A565C98E58AF5225627C8B70F9F15E7B35D0CE5B2332653F208FDBA6DC6340D320DC</t>
  </si>
  <si>
    <t>59A565C98E58AF5225627C8B70F9F159B325ECC451AAD2053E648450FCF1A190919C</t>
  </si>
  <si>
    <t>59A565C98E58AF5225627C8B70F9F159B325ECC451AAD2053E648450FCF1A19090F0</t>
  </si>
  <si>
    <t>59A565C98E58AF5225627C8B70F9F1587AB5E9EB597672B58E9580482A001</t>
  </si>
  <si>
    <t>구멍뚫기(코어드릴)  D100, 콘크리트 150mm, 벽체  개소  대한기계설비건설협회   ( 호표 84 )</t>
  </si>
  <si>
    <t>59A565C98E58AF5225627C8B70FE735E7B35D0CE5B2332653F208FDBA6DC6340D320DC</t>
  </si>
  <si>
    <t>59A565C98E58AF5225627C8B70FE7359B325ECC451AAD2053E648450FCF1A190919C</t>
  </si>
  <si>
    <t>59A565C98E58AF5225627C8B70FE7359B325ECC451AAD2053E648450FCF1A19090F0</t>
  </si>
  <si>
    <t>59A565C98E58AF5225627C8B70FE73587AB5E9EB597672B58E9580482A001</t>
  </si>
  <si>
    <t>구멍뚫기(코어드릴)  D150, 콘크리트 150mm, 벽체  개소  대한기계설비건설협회   ( 호표 85 )</t>
  </si>
  <si>
    <t>59A565C98E58AF5225627C8B70FF195E7B35D0CE5B2332653F208FDBA6DC6340D320DC</t>
  </si>
  <si>
    <t>59A565C98E58AF5225627C8B70FF1959B325ECC451AAD2053E648450FCF1A190919C</t>
  </si>
  <si>
    <t>59A565C98E58AF5225627C8B70FF1959B325ECC451AAD2053E648450FCF1A19090F0</t>
  </si>
  <si>
    <t>59A565C98E58AF5225627C8B70FF19587AB5E9EB597672B58E9580482A001</t>
  </si>
  <si>
    <t>슬리브 설치(벽)  D25 - D50  개소  기계 9-3-1   ( 호표 86 )</t>
  </si>
  <si>
    <t>59A565C98E58AF225509B5870A609459B325ECC451AAD2053E648450FCF1A190934F</t>
  </si>
  <si>
    <t>59A565C98E58AF225509B5870A609459B325ECC451AAD2053E648450FCF1A19090F0</t>
  </si>
  <si>
    <t>59A565C98E58AF225509B5870A6094587AB5E9EB597672B58E9580482A001</t>
  </si>
  <si>
    <t>슬리브 설치(벽)  D65 - D100  개소  기계 9-3-1   ( 호표 87 )</t>
  </si>
  <si>
    <t>59A565C98E58AF225509B584B51B6259B325ECC451AAD2053E648450FCF1A190934F</t>
  </si>
  <si>
    <t>59A565C98E58AF225509B584B51B6259B325ECC451AAD2053E648450FCF1A19090F0</t>
  </si>
  <si>
    <t>59A565C98E58AF225509B584B51B62587AB5E9EB597672B58E9580482A001</t>
  </si>
  <si>
    <t>슬리브 설치(벽)  D125 - D150  개소  기계 9-3-1   ( 호표 88 )</t>
  </si>
  <si>
    <t>59A565C98E58AF225509B5855C857259B325ECC451AAD2053E648450FCF1A190934F</t>
  </si>
  <si>
    <t>59A565C98E58AF225509B5855C857259B325ECC451AAD2053E648450FCF1A19090F0</t>
  </si>
  <si>
    <t>59A565C98E58AF225509B5855C8572587AB5E9EB597672B58E9580482A001</t>
  </si>
  <si>
    <t>강판전기아크용접(V형 횡향)  6mm  M  대한기계설비건설협회   ( 호표 89 )</t>
  </si>
  <si>
    <t>연강용피복아크용접봉</t>
  </si>
  <si>
    <t>연강용피복아크용접봉, CS-200, ∮4.0mm</t>
  </si>
  <si>
    <t>5E5855D7655D69226556CD8DBDB8EB3A922CAF</t>
  </si>
  <si>
    <t>59A565C98E58F7820566B8892F4A485E5855D7655D69226556CD8DBDB8EB3A922CAF</t>
  </si>
  <si>
    <t>소요전력</t>
  </si>
  <si>
    <t>kwh</t>
  </si>
  <si>
    <t>5E4FE50276590082F5CF3B890F843AB51560E4</t>
  </si>
  <si>
    <t>59A565C98E58F7820566B8892F4A485E4FE50276590082F5CF3B890F843AB51560E4</t>
  </si>
  <si>
    <t>59A565C98E58F7820566B8892F4A4859B325ECC451AAD2053E648450FCF1A190919B</t>
  </si>
  <si>
    <t>59A565C98E58F7820566B8892F4A4859B325ECC451AAD2053E648450FCF1A19090F1</t>
  </si>
  <si>
    <t>59A565C98E58F7820566B8892F4A48587AB5E9EB597672B58E9580482A001</t>
  </si>
  <si>
    <t>강판절단(수동)  6mm  M  대한기계설비건설협회   ( 호표 90 )</t>
  </si>
  <si>
    <t>산소가스</t>
  </si>
  <si>
    <t>기체</t>
  </si>
  <si>
    <t>대기압상태기준</t>
  </si>
  <si>
    <t>5E6AE5AD95584CF295B95E85C0FCAE360101A3</t>
  </si>
  <si>
    <t>59A565C98E58CA42A57EBE8F0215495E6AE5AD95584CF295B95E85C0FCAE360101A3</t>
  </si>
  <si>
    <t>액화석유가스</t>
  </si>
  <si>
    <t>액화석유가스, 건설용 LPG</t>
  </si>
  <si>
    <t>5E6A952B995447A235AE958F639D496608D2F9</t>
  </si>
  <si>
    <t>59A565C98E58CA42A57EBE8F0215495E6A952B995447A235AE958F639D496608D2F9</t>
  </si>
  <si>
    <t>59A565C98E58CA42A57EBE8F02154959B325ECC451AAD2053E648450FCF1A190919B</t>
  </si>
  <si>
    <t>59A565C98E58CA42A57EBE8F02154959B325ECC451AAD2053E648450FCF1A19090F1</t>
  </si>
  <si>
    <t>59A565C98E58CA42A57EBE8F021549587AB5E9EB597672B58E9580482A001</t>
  </si>
  <si>
    <t>실내온도감지기(철거후재설치)         ( 호표 91 )</t>
  </si>
  <si>
    <t>59A505131651FB42E5B4C4846F143659B325ECC451AAD2053E648450FCF1A19098CC</t>
  </si>
  <si>
    <t>59A505131651FB42E5B4C4846F1436587AB5E9EB597672B58E9580482A001</t>
  </si>
  <si>
    <t>배관 해체(강관)  D15이하  M  유지 4-1-1   ( 호표 92 )</t>
  </si>
  <si>
    <t>유지 4-1-1</t>
  </si>
  <si>
    <t>59A525C14E5D5BB235AEFB8BAFAA9D59B325ECC451AAD2053E648450FCF1A190934F</t>
  </si>
  <si>
    <t>59A525C14E5D5BB235AEFB8BAFAA9D59B325ECC451AAD2053E648450FCF1A19090F0</t>
  </si>
  <si>
    <t>59A525C14E5D5BB235AEFB8BAFAA9D587AB5E9EB597672B58E9580482A001</t>
  </si>
  <si>
    <t>배관 해체(강관)  D20  M  유지 4-1-1   ( 호표 93 )</t>
  </si>
  <si>
    <t>59A525C14E5D5BB235AEFB8BAFA9F759B325ECC451AAD2053E648450FCF1A190934F</t>
  </si>
  <si>
    <t>59A525C14E5D5BB235AEFB8BAFA9F759B325ECC451AAD2053E648450FCF1A19090F0</t>
  </si>
  <si>
    <t>59A525C14E5D5BB235AEFB8BAFA9F7587AB5E9EB597672B58E9580482A001</t>
  </si>
  <si>
    <t>배관 해체(강관)  D25  M  유지 4-1-1   ( 호표 94 )</t>
  </si>
  <si>
    <t>59A525C14E5D5BB235AEFB8BAFA8D059B325ECC451AAD2053E648450FCF1A190934F</t>
  </si>
  <si>
    <t>59A525C14E5D5BB235AEFB8BAFA8D059B325ECC451AAD2053E648450FCF1A19090F0</t>
  </si>
  <si>
    <t>59A525C14E5D5BB235AEFB8BAFA8D0587AB5E9EB597672B58E9580482A001</t>
  </si>
  <si>
    <t>배관 해체(강관)  D32  M  유지 4-1-1   ( 호표 95 )</t>
  </si>
  <si>
    <t>59A525C14E5D5BB235AEFB8BAFAF1F59B325ECC451AAD2053E648450FCF1A190934F</t>
  </si>
  <si>
    <t>59A525C14E5D5BB235AEFB8BAFAF1F59B325ECC451AAD2053E648450FCF1A19090F0</t>
  </si>
  <si>
    <t>59A525C14E5D5BB235AEFB8BAFAF1F587AB5E9EB597672B58E9580482A001</t>
  </si>
  <si>
    <t>배관 해체(강관)  D40  M  유지 4-1-1   ( 호표 96 )</t>
  </si>
  <si>
    <t>59A525C14E5D5BB235AEFB8BAFAE7859B325ECC451AAD2053E648450FCF1A190934F</t>
  </si>
  <si>
    <t>59A525C14E5D5BB235AEFB8BAFAE7859B325ECC451AAD2053E648450FCF1A19090F0</t>
  </si>
  <si>
    <t>59A525C14E5D5BB235AEFB8BAFAE78587AB5E9EB597672B58E9580482A001</t>
  </si>
  <si>
    <t>배관 해체(강관)  D50  M  유지 4-1-1   ( 호표 97 )</t>
  </si>
  <si>
    <t>59A525C14E5D5BB235AEFB8BAFAD5259B325ECC451AAD2053E648450FCF1A190934F</t>
  </si>
  <si>
    <t>59A525C14E5D5BB235AEFB8BAFAD5259B325ECC451AAD2053E648450FCF1A19090F0</t>
  </si>
  <si>
    <t>59A525C14E5D5BB235AEFB8BAFAD52587AB5E9EB597672B58E9580482A001</t>
  </si>
  <si>
    <t>배관 해체(동관)  D15이하  M  유지 4-1-1   ( 호표 98 )</t>
  </si>
  <si>
    <t>59A525C14E5D5BB235AEFB8A88801C59B325ECC451AAD2053E648450FCF1A190934F</t>
  </si>
  <si>
    <t>59A525C14E5D5BB235AEFB8A88801C59B325ECC451AAD2053E648450FCF1A19090F0</t>
  </si>
  <si>
    <t>59A525C14E5D5BB235AEFB8A88801C587AB5E9EB597672B58E9580482A001</t>
  </si>
  <si>
    <t>배관 해체(동관)  D20  M  유지 4-1-1   ( 호표 99 )</t>
  </si>
  <si>
    <t>59A525C14E5D5BB235AEFB8A8883D059B325ECC451AAD2053E648450FCF1A190934F</t>
  </si>
  <si>
    <t>59A525C14E5D5BB235AEFB8A8883D059B325ECC451AAD2053E648450FCF1A19090F0</t>
  </si>
  <si>
    <t>59A525C14E5D5BB235AEFB8A8883D0587AB5E9EB597672B58E9580482A001</t>
  </si>
  <si>
    <t>배관 해체(동관)  D25  M  유지 4-1-1   ( 호표 100 )</t>
  </si>
  <si>
    <t>59A525C14E5D5BB235AEFB8A8882CA59B325ECC451AAD2053E648450FCF1A190934F</t>
  </si>
  <si>
    <t>59A525C14E5D5BB235AEFB8A8882CA59B325ECC451AAD2053E648450FCF1A19090F0</t>
  </si>
  <si>
    <t>59A525C14E5D5BB235AEFB8A8882CA587AB5E9EB597672B58E9580482A001</t>
  </si>
  <si>
    <t>배관 해체(PVC)  D50  M     ( 호표 101 )</t>
  </si>
  <si>
    <t>59A525C14E5D5BB235AEFB8A89AB8259B325ECC451AAD2053E648450FCF1A19090F0</t>
  </si>
  <si>
    <t>59A525C14E5D5BB235AEFB8A89AB8259B325ECC451AAD2053E648450FCF1A190934F</t>
  </si>
  <si>
    <t>59A525C14E5D5BB235AEFB8A89AB82587AB5E9EB597672B58E9580482A001</t>
  </si>
  <si>
    <t>배관 해체(PVC)  D75  M     ( 호표 102 )</t>
  </si>
  <si>
    <t>59A525C14E5D5BB235AEFB8A89AB8559B325ECC451AAD2053E648450FCF1A19090F0</t>
  </si>
  <si>
    <t>59A525C14E5D5BB235AEFB8A89AB8559B325ECC451AAD2053E648450FCF1A190934F</t>
  </si>
  <si>
    <t>59A525C14E5D5BB235AEFB8A89AB85587AB5E9EB597672B58E9580482A001</t>
  </si>
  <si>
    <t>배관 해체(PVC)  D100  M     ( 호표 103 )</t>
  </si>
  <si>
    <t>59A525C14E5D5BB235AEFB8A89AB8459B325ECC451AAD2053E648450FCF1A19090F0</t>
  </si>
  <si>
    <t>59A525C14E5D5BB235AEFB8A89AB8459B325ECC451AAD2053E648450FCF1A190934F</t>
  </si>
  <si>
    <t>59A525C14E5D5BB235AEFB8A89AB84587AB5E9EB597672B58E9580482A001</t>
  </si>
  <si>
    <t>각형덕트 해체  0.5mm  M2  유지 4-1-2   ( 호표 104 )</t>
  </si>
  <si>
    <t>유지 4-1-2</t>
  </si>
  <si>
    <t>59A525C14E5D5B82656704847AB60B59B325ECC451AAD2053E648450FCF1A190946E</t>
  </si>
  <si>
    <t>59A525C14E5D5B82656704847AB60B59B325ECC451AAD2053E648450FCF1A19090F0</t>
  </si>
  <si>
    <t>59A525C14E5D5B82656704847AB60B587AB5E9EB597672B58E9580482A001</t>
  </si>
  <si>
    <t>스파이럴덕트 해체(두께 0.5mm)  D150이하  M  유지 4-1-3   ( 호표 105 )</t>
  </si>
  <si>
    <t>유지 4-1-3</t>
  </si>
  <si>
    <t>59A525C14E5D5B9205DFA08CC5728D59B325ECC451AAD2053E648450FCF1A190946E</t>
  </si>
  <si>
    <t>59A525C14E5D5B9205DFA08CC5728D59B325ECC451AAD2053E648450FCF1A19090F0</t>
  </si>
  <si>
    <t>59A525C14E5D5B9205DFA08CC5728D587AB5E9EB597672B58E9580482A001</t>
  </si>
  <si>
    <t>배관보온 해체(고무발포-보온두께 50mm이하)  D15  M  유지 4-1-4   ( 호표 106 )</t>
  </si>
  <si>
    <t>유지 4-1-4</t>
  </si>
  <si>
    <t>59A525C14E5D5BE285EEDA8D1F5C6A59B325ECC451AAD2053E648450FCF1A1909469</t>
  </si>
  <si>
    <t>59A525C14E5D5BE285EEDA8D1F5C6A59B325ECC451AAD2053E648450FCF1A19090F0</t>
  </si>
  <si>
    <t>배관보온 해체(고무발포-보온두께 50mm이하)  D20  M  유지 4-1-4   ( 호표 107 )</t>
  </si>
  <si>
    <t>59A525C14E5D5BE285EEDA8D1F5F3F59B325ECC451AAD2053E648450FCF1A1909469</t>
  </si>
  <si>
    <t>59A525C14E5D5BE285EEDA8D1F5F3F59B325ECC451AAD2053E648450FCF1A19090F0</t>
  </si>
  <si>
    <t>배관보온 해체(고무발포-보온두께 50mm이하)  D25  M  유지 4-1-4   ( 호표 108 )</t>
  </si>
  <si>
    <t>59A525C14E5D5BE285EEDA8D1F5E1859B325ECC451AAD2053E648450FCF1A1909469</t>
  </si>
  <si>
    <t>59A525C14E5D5BE285EEDA8D1F5E1859B325ECC451AAD2053E648450FCF1A19090F0</t>
  </si>
  <si>
    <t>배관보온 해체(고무발포-보온두께 50mm이하)  D32  M  유지 4-1-4   ( 호표 109 )</t>
  </si>
  <si>
    <t>59A525C14E5D5BE285EEDA8D1F599659B325ECC451AAD2053E648450FCF1A1909469</t>
  </si>
  <si>
    <t>59A525C14E5D5BE285EEDA8D1F599659B325ECC451AAD2053E648450FCF1A19090F0</t>
  </si>
  <si>
    <t>배관보온 해체(고무발포-보온두께 50mm이하)  D40  M  유지 4-1-4   ( 호표 110 )</t>
  </si>
  <si>
    <t>59A525C14E5D5BE285EEDA8D1F588F59B325ECC451AAD2053E648450FCF1A1909469</t>
  </si>
  <si>
    <t>59A525C14E5D5BE285EEDA8D1F588F59B325ECC451AAD2053E648450FCF1A19090F0</t>
  </si>
  <si>
    <t>배관보온 해체(고무발포-보온두께 50mm이하)  D50  M  유지 4-1-4   ( 호표 111 )</t>
  </si>
  <si>
    <t>59A525C14E5D5BE285EEDA8D1F5B4459B325ECC451AAD2053E648450FCF1A1909469</t>
  </si>
  <si>
    <t>59A525C14E5D5BE285EEDA8D1F5B4459B325ECC451AAD2053E648450FCF1A19090F0</t>
  </si>
  <si>
    <t>덕트보온 해체(발포폴리에틸렌보온재)    ㎡  유지 4-1-5   ( 호표 112 )</t>
  </si>
  <si>
    <t>유지 4-1-5</t>
  </si>
  <si>
    <t>59A525C14E5D5BF2955DF68492956359B325ECC451AAD2053E648450FCF1A1909469</t>
  </si>
  <si>
    <t>59A525C14E5D5BF2955DF68492956359B325ECC451AAD2053E648450FCF1A19090F0</t>
  </si>
  <si>
    <t>천장형 실내기(철거후재설치)  2-WAY  대     ( 호표 113 )</t>
  </si>
  <si>
    <t>59A525C14E5D5BC2C516008D14251C59B325ECC451AAD2053E648450FCF1A1909575</t>
  </si>
  <si>
    <t>59A525C14E5D5BC2C516008D14251C59B325ECC451AAD2053E648450FCF1A19090F0</t>
  </si>
  <si>
    <t>59A525C14E5D5BC2C516008D14251C587AB5E9EB597672B58E9580482A001</t>
  </si>
  <si>
    <t>천장형 실내기(철거후재설치)  4-WAY  대     ( 호표 114 )</t>
  </si>
  <si>
    <t>59A525C14E5D5BC2C516008D14251F59B325ECC451AAD2053E648450FCF1A1909575</t>
  </si>
  <si>
    <t>59A525C14E5D5BC2C516008D14251F59B325ECC451AAD2053E648450FCF1A19090F0</t>
  </si>
  <si>
    <t>59A525C14E5D5BC2C516008D14251F587AB5E9EB597672B58E9580482A001</t>
  </si>
  <si>
    <t>유선리모콘(철거후재설치)    개     ( 호표 115 )</t>
  </si>
  <si>
    <t>59A525C14E5D5BC2C516008D14251E59B325ECC451AAD2053E648450FCF1A19098CC</t>
  </si>
  <si>
    <t>59A525C14E5D5BC2C516008D14251E587AB5E9EB597672B58E9580482A001</t>
  </si>
  <si>
    <t>대변기(철거)    개     ( 호표 116 )</t>
  </si>
  <si>
    <t>59A525C14E5D5BC2C516008D14247659B325ECC451AAD2053E648450FCF1A190946F</t>
  </si>
  <si>
    <t>59A525C14E5D5BC2C516008D14247659B325ECC451AAD2053E648450FCF1A19090F0</t>
  </si>
  <si>
    <t>59A525C14E5D5BC2C516008D142476587AB5E9EB597672B58E9580482A001</t>
  </si>
  <si>
    <t>소변기(철거)    개     ( 호표 117 )</t>
  </si>
  <si>
    <t>59A525C14E5D5BC2C516008D14247759B325ECC451AAD2053E648450FCF1A190946F</t>
  </si>
  <si>
    <t>59A525C14E5D5BC2C516008D14247759B325ECC451AAD2053E648450FCF1A19090F0</t>
  </si>
  <si>
    <t>59A525C14E5D5BC2C516008D142477587AB5E9EB597672B58E9580482A001</t>
  </si>
  <si>
    <t>세면기(철거)    개     ( 호표 118 )</t>
  </si>
  <si>
    <t>59A525C14E5D5BC2C516008D14247459B325ECC451AAD2053E648450FCF1A190946F</t>
  </si>
  <si>
    <t>59A525C14E5D5BC2C516008D14247459B325ECC451AAD2053E648450FCF1A19090F0</t>
  </si>
  <si>
    <t>59A525C14E5D5BC2C516008D142474587AB5E9EB597672B58E9580482A001</t>
  </si>
  <si>
    <t>의료가스차단밸브함    개소     ( 호표 119 )</t>
  </si>
  <si>
    <t>59A525C14E5D5BC2C516008D14236A59B325ECC451AAD2053E648450FCF1A190934F</t>
  </si>
  <si>
    <t>녹막이페인트(붓칠)  철재면, 2회  ㎡  대한기계설비건설협회   ( 호표 120 )</t>
  </si>
  <si>
    <t>녹막이 페인트</t>
  </si>
  <si>
    <t>KSM-6030, 1종</t>
  </si>
  <si>
    <t>5E4FE50276590082F5CF3B890F843AB5156297</t>
  </si>
  <si>
    <t>59A525B01D5E0C22E522A48CD1DA255E4FE50276590082F5CF3B890F843AB5156297</t>
  </si>
  <si>
    <t>59A525B01D5E0C22E522A48CD1DA25587AB5E9EB597672B58E95804829002</t>
  </si>
  <si>
    <t>도장공</t>
  </si>
  <si>
    <t>59B325ECC451AAD2053E648450FCF1A19092B6</t>
  </si>
  <si>
    <t>59A525B01D5E0C22E522A48CD1DA2559B325ECC451AAD2053E648450FCF1A19092B6</t>
  </si>
  <si>
    <t>59A525B01D5E0C22E522A48CD1DA2559B325ECC451AAD2053E648450FCF1A19090F0</t>
  </si>
  <si>
    <t>59A525B01D5E0C22E522A48CD1DA25587AB5E9EB597672B58E9580482A001</t>
  </si>
  <si>
    <t>단 가 대 비 표</t>
  </si>
  <si>
    <t>규격</t>
  </si>
  <si>
    <t>조달청가격</t>
  </si>
  <si>
    <t>PAGE</t>
  </si>
  <si>
    <t>거래가격</t>
  </si>
  <si>
    <t>유통물가</t>
  </si>
  <si>
    <t>조사가격1</t>
  </si>
  <si>
    <t>조사가격2</t>
  </si>
  <si>
    <t>적용단가</t>
  </si>
  <si>
    <t>품목구분</t>
  </si>
  <si>
    <t>노임구분</t>
  </si>
  <si>
    <t>소수점처리</t>
  </si>
  <si>
    <t>자재 1</t>
  </si>
  <si>
    <t>자재 2</t>
  </si>
  <si>
    <t>자재 3</t>
  </si>
  <si>
    <t>자재 4</t>
  </si>
  <si>
    <t>자재 5</t>
  </si>
  <si>
    <t>자재 6</t>
  </si>
  <si>
    <t>자재 7</t>
  </si>
  <si>
    <t>자재 8</t>
  </si>
  <si>
    <t>자재 9</t>
  </si>
  <si>
    <t>자재 10</t>
  </si>
  <si>
    <t>자재 11</t>
  </si>
  <si>
    <t>자재 12</t>
  </si>
  <si>
    <t>자재 13</t>
  </si>
  <si>
    <t>자재 14</t>
  </si>
  <si>
    <t>자재 15</t>
  </si>
  <si>
    <t>자재 16</t>
  </si>
  <si>
    <t>자재 17</t>
  </si>
  <si>
    <t>자재 18</t>
  </si>
  <si>
    <t>자재 19</t>
  </si>
  <si>
    <t>자재 20</t>
  </si>
  <si>
    <t>자재 21</t>
  </si>
  <si>
    <t>자재 22</t>
  </si>
  <si>
    <t>자재 23</t>
  </si>
  <si>
    <t>자재 24</t>
  </si>
  <si>
    <t>자재 25</t>
  </si>
  <si>
    <t>자재 26</t>
  </si>
  <si>
    <t>자재 27</t>
  </si>
  <si>
    <t>자재 28</t>
  </si>
  <si>
    <t>자재 29</t>
  </si>
  <si>
    <t>자재 30</t>
  </si>
  <si>
    <t>자재 31</t>
  </si>
  <si>
    <t>자재 32</t>
  </si>
  <si>
    <t>자재 33</t>
  </si>
  <si>
    <t>자재 34</t>
  </si>
  <si>
    <t>자재 35</t>
  </si>
  <si>
    <t>자재 36</t>
  </si>
  <si>
    <t>자재 37</t>
  </si>
  <si>
    <t>자재 38</t>
  </si>
  <si>
    <t>자재 39</t>
  </si>
  <si>
    <t>자재 40</t>
  </si>
  <si>
    <t>자재 41</t>
  </si>
  <si>
    <t>자재 42</t>
  </si>
  <si>
    <t>자재 43</t>
  </si>
  <si>
    <t>자재 44</t>
  </si>
  <si>
    <t>자재 45</t>
  </si>
  <si>
    <t>자재 46</t>
  </si>
  <si>
    <t>자재 47</t>
  </si>
  <si>
    <t>자재 48</t>
  </si>
  <si>
    <t>자재 49</t>
  </si>
  <si>
    <t>자재 50</t>
  </si>
  <si>
    <t>자재 51</t>
  </si>
  <si>
    <t>자재 52</t>
  </si>
  <si>
    <t>자재 53</t>
  </si>
  <si>
    <t>자재 54</t>
  </si>
  <si>
    <t>자재 55</t>
  </si>
  <si>
    <t>자재 56</t>
  </si>
  <si>
    <t>자재 57</t>
  </si>
  <si>
    <t>자재 58</t>
  </si>
  <si>
    <t>자재 59</t>
  </si>
  <si>
    <t>자재 60</t>
  </si>
  <si>
    <t>자재 61</t>
  </si>
  <si>
    <t>자재 62</t>
  </si>
  <si>
    <t>자재 63</t>
  </si>
  <si>
    <t>자재 64</t>
  </si>
  <si>
    <t>자재 65</t>
  </si>
  <si>
    <t>자재 66</t>
  </si>
  <si>
    <t>자재 67</t>
  </si>
  <si>
    <t>자재 68</t>
  </si>
  <si>
    <t>자재 69</t>
  </si>
  <si>
    <t>자재 70</t>
  </si>
  <si>
    <t>자재 71</t>
  </si>
  <si>
    <t>자재 72</t>
  </si>
  <si>
    <t>자재 73</t>
  </si>
  <si>
    <t>자재 74</t>
  </si>
  <si>
    <t>자재 75</t>
  </si>
  <si>
    <t>자재 76</t>
  </si>
  <si>
    <t>자재 77</t>
  </si>
  <si>
    <t>자재 78</t>
  </si>
  <si>
    <t>자재 79</t>
  </si>
  <si>
    <t>자재 80</t>
  </si>
  <si>
    <t>자재 81</t>
  </si>
  <si>
    <t>자재 82</t>
  </si>
  <si>
    <t>자재 83</t>
  </si>
  <si>
    <t>자재 84</t>
  </si>
  <si>
    <t>자재 85</t>
  </si>
  <si>
    <t>자재 86</t>
  </si>
  <si>
    <t>자재 87</t>
  </si>
  <si>
    <t>자재 88</t>
  </si>
  <si>
    <t>자재 89</t>
  </si>
  <si>
    <t>자재 90</t>
  </si>
  <si>
    <t>자재 91</t>
  </si>
  <si>
    <t>자재 92</t>
  </si>
  <si>
    <t>자재 93</t>
  </si>
  <si>
    <t>자재 94</t>
  </si>
  <si>
    <t>자재 95</t>
  </si>
  <si>
    <t>자재 96</t>
  </si>
  <si>
    <t>자재 97</t>
  </si>
  <si>
    <t>자재 98</t>
  </si>
  <si>
    <t>자재 99</t>
  </si>
  <si>
    <t>자재 100</t>
  </si>
  <si>
    <t>자재 101</t>
  </si>
  <si>
    <t>자재 102</t>
  </si>
  <si>
    <t>자재 103</t>
  </si>
  <si>
    <t>자재 104</t>
  </si>
  <si>
    <t>자재 105</t>
  </si>
  <si>
    <t>자재 106</t>
  </si>
  <si>
    <t>자재 107</t>
  </si>
  <si>
    <t>자재 108</t>
  </si>
  <si>
    <t>자재 109</t>
  </si>
  <si>
    <t>자재 110</t>
  </si>
  <si>
    <t>자재 111</t>
  </si>
  <si>
    <t>자재 112</t>
  </si>
  <si>
    <t>자재 113</t>
  </si>
  <si>
    <t>자재 114</t>
  </si>
  <si>
    <t>자재 115</t>
  </si>
  <si>
    <t>자재 116</t>
  </si>
  <si>
    <t>자재 117</t>
  </si>
  <si>
    <t>자재 118</t>
  </si>
  <si>
    <t>자재 119</t>
  </si>
  <si>
    <t>자재 120</t>
  </si>
  <si>
    <t>자재 121</t>
  </si>
  <si>
    <t>자재 122</t>
  </si>
  <si>
    <t>자재 123</t>
  </si>
  <si>
    <t>자재 124</t>
  </si>
  <si>
    <t>자재 125</t>
  </si>
  <si>
    <t>자재 126</t>
  </si>
  <si>
    <t>자재 127</t>
  </si>
  <si>
    <t>자재 128</t>
  </si>
  <si>
    <t>자재 129</t>
  </si>
  <si>
    <t>자재 130</t>
  </si>
  <si>
    <t>자재 131</t>
  </si>
  <si>
    <t>자재 132</t>
  </si>
  <si>
    <t>자재 133</t>
  </si>
  <si>
    <t>자재 134</t>
  </si>
  <si>
    <t>자재 135</t>
  </si>
  <si>
    <t>자재 136</t>
  </si>
  <si>
    <t>자재 137</t>
  </si>
  <si>
    <t>자재 138</t>
  </si>
  <si>
    <t>자재 139</t>
  </si>
  <si>
    <t>자재 140</t>
  </si>
  <si>
    <t>자재 141</t>
  </si>
  <si>
    <t>자재 142</t>
  </si>
  <si>
    <t>자재 143</t>
  </si>
  <si>
    <t>자재 144</t>
  </si>
  <si>
    <t>자재 145</t>
  </si>
  <si>
    <t>자재 146</t>
  </si>
  <si>
    <t>자재 147</t>
  </si>
  <si>
    <t>자재 148</t>
  </si>
  <si>
    <t>자재 149</t>
  </si>
  <si>
    <t>자재 150</t>
  </si>
  <si>
    <t>자재 151</t>
  </si>
  <si>
    <t>자재 152</t>
  </si>
  <si>
    <t>자재 153</t>
  </si>
  <si>
    <t>자재 154</t>
  </si>
  <si>
    <t>자재 155</t>
  </si>
  <si>
    <t>자재 156</t>
  </si>
  <si>
    <t>자재 157</t>
  </si>
  <si>
    <t>자재 158</t>
  </si>
  <si>
    <t>자재 159</t>
  </si>
  <si>
    <t>자재 160</t>
  </si>
  <si>
    <t>자재 161</t>
  </si>
  <si>
    <t>노임 1</t>
  </si>
  <si>
    <t>B</t>
  </si>
  <si>
    <t>노임 2</t>
  </si>
  <si>
    <t>노임 3</t>
  </si>
  <si>
    <t>노임 4</t>
  </si>
  <si>
    <t>노임 5</t>
  </si>
  <si>
    <t>노임 6</t>
  </si>
  <si>
    <t>노임 7</t>
  </si>
  <si>
    <t>노임 8</t>
  </si>
  <si>
    <t>노임 9</t>
  </si>
  <si>
    <t>노임 10</t>
  </si>
  <si>
    <t>노임 11</t>
  </si>
  <si>
    <t>노임 12</t>
  </si>
  <si>
    <t>노임 13</t>
  </si>
  <si>
    <t>노임 14</t>
  </si>
  <si>
    <t>노임 15</t>
  </si>
  <si>
    <t>자재 162</t>
  </si>
  <si>
    <t>자재 163</t>
  </si>
  <si>
    <t>자재 164</t>
  </si>
  <si>
    <t>자재 165</t>
  </si>
  <si>
    <t>자재 166</t>
  </si>
  <si>
    <t>자재 167</t>
  </si>
  <si>
    <t>자재 168</t>
  </si>
  <si>
    <t>자재 169</t>
  </si>
  <si>
    <t>자재 170</t>
  </si>
  <si>
    <t>자재 171</t>
  </si>
  <si>
    <t>자재 172</t>
  </si>
  <si>
    <t>자재 173</t>
  </si>
  <si>
    <t>자재 174</t>
  </si>
  <si>
    <t>A3</t>
  </si>
  <si>
    <t>이 Sheet는 수정하지 마십시요</t>
  </si>
  <si>
    <t>공사구분</t>
  </si>
  <si>
    <t>C</t>
  </si>
  <si>
    <t>타이틀</t>
  </si>
  <si>
    <t>확정내역</t>
  </si>
  <si>
    <t>원내역</t>
  </si>
  <si>
    <t>자재단가적용</t>
  </si>
  <si>
    <t>경비단가적용</t>
  </si>
  <si>
    <t>품목코드형식</t>
  </si>
  <si>
    <t>XXXX-XXXX-XXXXXXXXX</t>
  </si>
  <si>
    <t>내역금액소수점처리</t>
  </si>
  <si>
    <t>일위대가내역소수점처리</t>
  </si>
  <si>
    <t>단가명</t>
  </si>
  <si>
    <t>TTTTT</t>
  </si>
  <si>
    <t>환율</t>
  </si>
  <si>
    <t>시간당작업량</t>
  </si>
  <si>
    <t>R</t>
  </si>
  <si>
    <t>1회 사이클시간</t>
  </si>
  <si>
    <t>시간당 작업사이클</t>
  </si>
  <si>
    <t>일반변수</t>
  </si>
  <si>
    <t>시간당 노임산출 계수</t>
  </si>
  <si>
    <t>1/8*16/12*25/20</t>
  </si>
  <si>
    <t>재료비 할증 계수</t>
  </si>
  <si>
    <t>노무비 할증 계수</t>
  </si>
  <si>
    <t>경비 할증 계수</t>
  </si>
  <si>
    <t>내역,일위대가 품명,규격,단위 따로적용</t>
  </si>
  <si>
    <t>내역단가 소수점처리</t>
  </si>
  <si>
    <t>단가 순서</t>
  </si>
  <si>
    <t>코드</t>
  </si>
  <si>
    <t>공종구분명</t>
  </si>
  <si>
    <t>원가비목코드</t>
  </si>
  <si>
    <t>작 업 부 산 물</t>
  </si>
  <si>
    <t>운    반    비</t>
  </si>
  <si>
    <t>C1</t>
  </si>
  <si>
    <t>관 급 자 재 비</t>
  </si>
  <si>
    <t>DJ</t>
  </si>
  <si>
    <t>사 급 자 재 비</t>
  </si>
  <si>
    <t>D3</t>
  </si>
  <si>
    <t>외    자    재</t>
  </si>
  <si>
    <t>폐기물처리비</t>
  </si>
  <si>
    <t>장    비    비</t>
  </si>
  <si>
    <t>DK</t>
  </si>
  <si>
    <t>...</t>
  </si>
  <si>
    <t>....</t>
  </si>
  <si>
    <t>.....</t>
  </si>
  <si>
    <t>D</t>
  </si>
  <si>
    <t>E</t>
  </si>
  <si>
    <t>G</t>
  </si>
  <si>
    <t>H</t>
  </si>
  <si>
    <t>I</t>
  </si>
  <si>
    <t>J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</si>
</sst>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#"/>
    <numFmt numFmtId="177" formatCode="#,##0.00#"/>
    <numFmt numFmtId="178" formatCode="#,##0.0"/>
    <numFmt numFmtId="179" formatCode="#,##0.00#;\-#,##0.00#;#"/>
  </numFmts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u/>
      <sz val="16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theme="0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3">
    <xf numFmtId="0" fontId="0" fillId="0" borderId="0" xfId="0">
      <alignment vertical="center"/>
    </xf>
    <xf numFmtId="0" fontId="0" fillId="0" borderId="0" xfId="0" quotePrefix="1">
      <alignment vertical="center"/>
    </xf>
    <xf numFmtId="0" fontId="2" fillId="0" borderId="0" xfId="0" quotePrefix="1" applyFont="1" applyAlignment="1">
      <alignment horizontal="centerContinuous" vertical="center"/>
    </xf>
    <xf numFmtId="0" fontId="2" fillId="0" borderId="0" xfId="0" applyFont="1" applyAlignment="1">
      <alignment horizontal="centerContinuous" vertical="center"/>
    </xf>
    <xf numFmtId="0" fontId="0" fillId="0" borderId="1" xfId="0" quotePrefix="1" applyBorder="1">
      <alignment vertical="center"/>
    </xf>
    <xf numFmtId="0" fontId="3" fillId="0" borderId="2" xfId="0" applyFont="1" applyBorder="1">
      <alignment vertical="center"/>
    </xf>
    <xf numFmtId="0" fontId="3" fillId="0" borderId="3" xfId="0" applyFont="1" applyBorder="1">
      <alignment vertical="center"/>
    </xf>
    <xf numFmtId="0" fontId="4" fillId="0" borderId="4" xfId="0" quotePrefix="1" applyFont="1" applyBorder="1" applyAlignment="1">
      <alignment horizontal="center" vertical="center"/>
    </xf>
    <xf numFmtId="176" fontId="0" fillId="0" borderId="0" xfId="0" applyNumberFormat="1">
      <alignment vertical="center"/>
    </xf>
    <xf numFmtId="0" fontId="4" fillId="0" borderId="4" xfId="0" quotePrefix="1" applyFont="1" applyBorder="1" applyAlignment="1">
      <alignment horizontal="center" vertical="center" wrapText="1"/>
    </xf>
    <xf numFmtId="0" fontId="3" fillId="0" borderId="4" xfId="0" quotePrefix="1" applyFont="1" applyBorder="1" applyAlignment="1">
      <alignment vertical="center" wrapText="1"/>
    </xf>
    <xf numFmtId="0" fontId="3" fillId="0" borderId="4" xfId="0" applyFont="1" applyBorder="1" applyAlignment="1">
      <alignment vertical="center" wrapText="1"/>
    </xf>
    <xf numFmtId="176" fontId="3" fillId="0" borderId="4" xfId="0" applyNumberFormat="1" applyFont="1" applyBorder="1" applyAlignment="1">
      <alignment vertical="center" wrapText="1"/>
    </xf>
    <xf numFmtId="0" fontId="0" fillId="0" borderId="4" xfId="0" quotePrefix="1" applyBorder="1" applyAlignment="1">
      <alignment vertical="center" wrapText="1"/>
    </xf>
    <xf numFmtId="0" fontId="0" fillId="0" borderId="1" xfId="0" applyBorder="1">
      <alignment vertical="center"/>
    </xf>
    <xf numFmtId="0" fontId="0" fillId="0" borderId="2" xfId="0" quotePrefix="1" applyBorder="1">
      <alignment vertical="center"/>
    </xf>
    <xf numFmtId="0" fontId="0" fillId="0" borderId="5" xfId="0" applyBorder="1">
      <alignment vertical="center"/>
    </xf>
    <xf numFmtId="0" fontId="3" fillId="0" borderId="6" xfId="0" applyFont="1" applyBorder="1">
      <alignment vertical="center"/>
    </xf>
    <xf numFmtId="0" fontId="3" fillId="0" borderId="7" xfId="0" applyFont="1" applyBorder="1">
      <alignment vertical="center"/>
    </xf>
    <xf numFmtId="0" fontId="3" fillId="0" borderId="8" xfId="0" quotePrefix="1" applyFont="1" applyBorder="1" applyAlignment="1">
      <alignment vertical="center" wrapText="1"/>
    </xf>
    <xf numFmtId="0" fontId="3" fillId="0" borderId="8" xfId="0" applyFont="1" applyBorder="1" applyAlignment="1">
      <alignment vertical="center" wrapText="1"/>
    </xf>
    <xf numFmtId="177" fontId="3" fillId="0" borderId="6" xfId="0" applyNumberFormat="1" applyFont="1" applyBorder="1">
      <alignment vertical="center"/>
    </xf>
    <xf numFmtId="177" fontId="3" fillId="0" borderId="8" xfId="0" applyNumberFormat="1" applyFont="1" applyBorder="1" applyAlignment="1">
      <alignment vertical="center" wrapText="1"/>
    </xf>
    <xf numFmtId="178" fontId="3" fillId="0" borderId="4" xfId="0" applyNumberFormat="1" applyFont="1" applyBorder="1" applyAlignment="1">
      <alignment vertical="center" wrapText="1"/>
    </xf>
    <xf numFmtId="178" fontId="3" fillId="0" borderId="6" xfId="0" applyNumberFormat="1" applyFont="1" applyBorder="1">
      <alignment vertical="center"/>
    </xf>
    <xf numFmtId="178" fontId="3" fillId="0" borderId="8" xfId="0" applyNumberFormat="1" applyFont="1" applyBorder="1" applyAlignment="1">
      <alignment vertical="center" wrapText="1"/>
    </xf>
    <xf numFmtId="179" fontId="0" fillId="0" borderId="4" xfId="0" quotePrefix="1" applyNumberFormat="1" applyBorder="1" applyAlignment="1">
      <alignment vertical="center" wrapText="1"/>
    </xf>
    <xf numFmtId="179" fontId="3" fillId="0" borderId="4" xfId="0" applyNumberFormat="1" applyFont="1" applyBorder="1" applyAlignment="1">
      <alignment vertical="center" wrapText="1"/>
    </xf>
    <xf numFmtId="179" fontId="0" fillId="0" borderId="0" xfId="0" applyNumberFormat="1">
      <alignment vertical="center"/>
    </xf>
    <xf numFmtId="0" fontId="0" fillId="0" borderId="0" xfId="0" quotePrefix="1">
      <alignment vertical="center"/>
    </xf>
    <xf numFmtId="0" fontId="4" fillId="0" borderId="4" xfId="0" quotePrefix="1" applyFont="1" applyBorder="1" applyAlignment="1">
      <alignment horizontal="center" vertical="center"/>
    </xf>
    <xf numFmtId="0" fontId="4" fillId="0" borderId="4" xfId="0" quotePrefix="1" applyFont="1" applyBorder="1" applyAlignment="1">
      <alignment horizontal="center" vertical="center" wrapText="1"/>
    </xf>
    <xf numFmtId="0" fontId="2" fillId="0" borderId="0" xfId="0" quotePrefix="1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D88AF5-E691-4BBC-84B3-E9D7FA1FC7B2}">
  <sheetPr>
    <pageSetUpPr fitToPage="1"/>
  </sheetPr>
  <dimension ref="A1:T46"/>
  <sheetViews>
    <sheetView tabSelected="1" workbookViewId="0"/>
  </sheetViews>
  <sheetFormatPr defaultRowHeight="16.5" x14ac:dyDescent="0.3"/>
  <cols>
    <col min="1" max="1" width="40.625" customWidth="1"/>
    <col min="2" max="2" width="20.625" customWidth="1"/>
    <col min="3" max="4" width="4.625" customWidth="1"/>
    <col min="5" max="12" width="13.625" customWidth="1"/>
    <col min="13" max="13" width="12.625" customWidth="1"/>
    <col min="14" max="16" width="2.625" hidden="1" customWidth="1"/>
    <col min="17" max="19" width="1.625" hidden="1" customWidth="1"/>
    <col min="20" max="20" width="18.625" hidden="1" customWidth="1"/>
  </cols>
  <sheetData>
    <row r="1" spans="1:20" ht="30" customHeight="1" x14ac:dyDescent="0.3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</row>
    <row r="2" spans="1:20" ht="30" customHeight="1" x14ac:dyDescent="0.3">
      <c r="A2" s="4" t="s">
        <v>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6"/>
    </row>
    <row r="3" spans="1:20" ht="30" customHeight="1" x14ac:dyDescent="0.3">
      <c r="A3" s="30" t="s">
        <v>2</v>
      </c>
      <c r="B3" s="30" t="s">
        <v>3</v>
      </c>
      <c r="C3" s="30" t="s">
        <v>4</v>
      </c>
      <c r="D3" s="30" t="s">
        <v>5</v>
      </c>
      <c r="E3" s="30" t="s">
        <v>6</v>
      </c>
      <c r="F3" s="30"/>
      <c r="G3" s="30" t="s">
        <v>9</v>
      </c>
      <c r="H3" s="30"/>
      <c r="I3" s="30" t="s">
        <v>10</v>
      </c>
      <c r="J3" s="30"/>
      <c r="K3" s="30" t="s">
        <v>11</v>
      </c>
      <c r="L3" s="30"/>
      <c r="M3" s="30" t="s">
        <v>12</v>
      </c>
      <c r="N3" s="29" t="s">
        <v>13</v>
      </c>
      <c r="O3" s="29" t="s">
        <v>14</v>
      </c>
      <c r="P3" s="29" t="s">
        <v>15</v>
      </c>
      <c r="Q3" s="29" t="s">
        <v>16</v>
      </c>
      <c r="R3" s="29" t="s">
        <v>17</v>
      </c>
      <c r="S3" s="29" t="s">
        <v>18</v>
      </c>
      <c r="T3" s="29" t="s">
        <v>19</v>
      </c>
    </row>
    <row r="4" spans="1:20" ht="30" customHeight="1" x14ac:dyDescent="0.3">
      <c r="A4" s="31"/>
      <c r="B4" s="31"/>
      <c r="C4" s="31"/>
      <c r="D4" s="31"/>
      <c r="E4" s="9" t="s">
        <v>7</v>
      </c>
      <c r="F4" s="9" t="s">
        <v>8</v>
      </c>
      <c r="G4" s="9" t="s">
        <v>7</v>
      </c>
      <c r="H4" s="9" t="s">
        <v>8</v>
      </c>
      <c r="I4" s="9" t="s">
        <v>7</v>
      </c>
      <c r="J4" s="9" t="s">
        <v>8</v>
      </c>
      <c r="K4" s="9" t="s">
        <v>7</v>
      </c>
      <c r="L4" s="9" t="s">
        <v>8</v>
      </c>
      <c r="M4" s="31"/>
      <c r="N4" s="29"/>
      <c r="O4" s="29"/>
      <c r="P4" s="29"/>
      <c r="Q4" s="29"/>
      <c r="R4" s="29"/>
      <c r="S4" s="29"/>
      <c r="T4" s="29"/>
    </row>
    <row r="5" spans="1:20" ht="30" customHeight="1" x14ac:dyDescent="0.3">
      <c r="A5" s="10" t="s">
        <v>51</v>
      </c>
      <c r="B5" s="10" t="s">
        <v>52</v>
      </c>
      <c r="C5" s="10" t="s">
        <v>52</v>
      </c>
      <c r="D5" s="11">
        <v>1</v>
      </c>
      <c r="E5" s="12">
        <f>F6+F27</f>
        <v>0</v>
      </c>
      <c r="F5" s="12">
        <f t="shared" ref="F5:F44" si="0">E5*D5</f>
        <v>0</v>
      </c>
      <c r="G5" s="12">
        <f>H6+H27</f>
        <v>0</v>
      </c>
      <c r="H5" s="12">
        <f t="shared" ref="H5:H44" si="1">G5*D5</f>
        <v>0</v>
      </c>
      <c r="I5" s="12">
        <f>J6+J27</f>
        <v>0</v>
      </c>
      <c r="J5" s="12">
        <f t="shared" ref="J5:J44" si="2">I5*D5</f>
        <v>0</v>
      </c>
      <c r="K5" s="12">
        <f t="shared" ref="K5:K44" si="3">E5+G5+I5</f>
        <v>0</v>
      </c>
      <c r="L5" s="12">
        <f t="shared" ref="L5:L44" si="4">F5+H5+J5</f>
        <v>0</v>
      </c>
      <c r="M5" s="10" t="s">
        <v>52</v>
      </c>
      <c r="N5" s="1" t="s">
        <v>53</v>
      </c>
      <c r="O5" s="1" t="s">
        <v>52</v>
      </c>
      <c r="P5" s="1" t="s">
        <v>52</v>
      </c>
      <c r="Q5" s="1" t="s">
        <v>52</v>
      </c>
      <c r="R5">
        <v>1</v>
      </c>
      <c r="S5" s="1" t="s">
        <v>52</v>
      </c>
      <c r="T5" s="8"/>
    </row>
    <row r="6" spans="1:20" ht="30" customHeight="1" x14ac:dyDescent="0.3">
      <c r="A6" s="10" t="s">
        <v>54</v>
      </c>
      <c r="B6" s="10" t="s">
        <v>52</v>
      </c>
      <c r="C6" s="10" t="s">
        <v>52</v>
      </c>
      <c r="D6" s="11">
        <v>1</v>
      </c>
      <c r="E6" s="12">
        <f>F7+F11+F12+F13+F14+F15+F18</f>
        <v>0</v>
      </c>
      <c r="F6" s="12">
        <f t="shared" si="0"/>
        <v>0</v>
      </c>
      <c r="G6" s="12">
        <f>H7+H11+H12+H13+H14+H15+H18</f>
        <v>0</v>
      </c>
      <c r="H6" s="12">
        <f t="shared" si="1"/>
        <v>0</v>
      </c>
      <c r="I6" s="12">
        <f>J7+J11+J12+J13+J14+J15+J18</f>
        <v>0</v>
      </c>
      <c r="J6" s="12">
        <f t="shared" si="2"/>
        <v>0</v>
      </c>
      <c r="K6" s="12">
        <f t="shared" si="3"/>
        <v>0</v>
      </c>
      <c r="L6" s="12">
        <f t="shared" si="4"/>
        <v>0</v>
      </c>
      <c r="M6" s="10" t="s">
        <v>52</v>
      </c>
      <c r="N6" s="1" t="s">
        <v>55</v>
      </c>
      <c r="O6" s="1" t="s">
        <v>52</v>
      </c>
      <c r="P6" s="1" t="s">
        <v>53</v>
      </c>
      <c r="Q6" s="1" t="s">
        <v>52</v>
      </c>
      <c r="R6">
        <v>2</v>
      </c>
      <c r="S6" s="1" t="s">
        <v>52</v>
      </c>
      <c r="T6" s="8"/>
    </row>
    <row r="7" spans="1:20" ht="30" customHeight="1" x14ac:dyDescent="0.3">
      <c r="A7" s="10" t="s">
        <v>56</v>
      </c>
      <c r="B7" s="10" t="s">
        <v>52</v>
      </c>
      <c r="C7" s="10" t="s">
        <v>52</v>
      </c>
      <c r="D7" s="11">
        <v>1</v>
      </c>
      <c r="E7" s="12">
        <f>F8+F9+F10</f>
        <v>0</v>
      </c>
      <c r="F7" s="12">
        <f t="shared" si="0"/>
        <v>0</v>
      </c>
      <c r="G7" s="12">
        <f>H8+H9+H10</f>
        <v>0</v>
      </c>
      <c r="H7" s="12">
        <f t="shared" si="1"/>
        <v>0</v>
      </c>
      <c r="I7" s="12">
        <f>J8+J9+J10</f>
        <v>0</v>
      </c>
      <c r="J7" s="12">
        <f t="shared" si="2"/>
        <v>0</v>
      </c>
      <c r="K7" s="12">
        <f t="shared" si="3"/>
        <v>0</v>
      </c>
      <c r="L7" s="12">
        <f t="shared" si="4"/>
        <v>0</v>
      </c>
      <c r="M7" s="10" t="s">
        <v>52</v>
      </c>
      <c r="N7" s="1" t="s">
        <v>57</v>
      </c>
      <c r="O7" s="1" t="s">
        <v>52</v>
      </c>
      <c r="P7" s="1" t="s">
        <v>55</v>
      </c>
      <c r="Q7" s="1" t="s">
        <v>52</v>
      </c>
      <c r="R7">
        <v>3</v>
      </c>
      <c r="S7" s="1" t="s">
        <v>52</v>
      </c>
      <c r="T7" s="8"/>
    </row>
    <row r="8" spans="1:20" ht="30" customHeight="1" x14ac:dyDescent="0.3">
      <c r="A8" s="10" t="s">
        <v>58</v>
      </c>
      <c r="B8" s="10" t="s">
        <v>52</v>
      </c>
      <c r="C8" s="10" t="s">
        <v>52</v>
      </c>
      <c r="D8" s="11">
        <v>1</v>
      </c>
      <c r="E8" s="12">
        <f>공종별내역서!F26</f>
        <v>0</v>
      </c>
      <c r="F8" s="12">
        <f t="shared" si="0"/>
        <v>0</v>
      </c>
      <c r="G8" s="12">
        <f>공종별내역서!H26</f>
        <v>0</v>
      </c>
      <c r="H8" s="12">
        <f t="shared" si="1"/>
        <v>0</v>
      </c>
      <c r="I8" s="12">
        <f>공종별내역서!J26</f>
        <v>0</v>
      </c>
      <c r="J8" s="12">
        <f t="shared" si="2"/>
        <v>0</v>
      </c>
      <c r="K8" s="12">
        <f t="shared" si="3"/>
        <v>0</v>
      </c>
      <c r="L8" s="12">
        <f t="shared" si="4"/>
        <v>0</v>
      </c>
      <c r="M8" s="10" t="s">
        <v>52</v>
      </c>
      <c r="N8" s="1" t="s">
        <v>59</v>
      </c>
      <c r="O8" s="1" t="s">
        <v>52</v>
      </c>
      <c r="P8" s="1" t="s">
        <v>57</v>
      </c>
      <c r="Q8" s="1" t="s">
        <v>52</v>
      </c>
      <c r="R8">
        <v>4</v>
      </c>
      <c r="S8" s="1" t="s">
        <v>52</v>
      </c>
      <c r="T8" s="8"/>
    </row>
    <row r="9" spans="1:20" ht="30" customHeight="1" x14ac:dyDescent="0.3">
      <c r="A9" s="10" t="s">
        <v>118</v>
      </c>
      <c r="B9" s="10" t="s">
        <v>52</v>
      </c>
      <c r="C9" s="10" t="s">
        <v>52</v>
      </c>
      <c r="D9" s="11">
        <v>1</v>
      </c>
      <c r="E9" s="12">
        <f>공종별내역서!F95</f>
        <v>0</v>
      </c>
      <c r="F9" s="12">
        <f t="shared" si="0"/>
        <v>0</v>
      </c>
      <c r="G9" s="12">
        <f>공종별내역서!H95</f>
        <v>0</v>
      </c>
      <c r="H9" s="12">
        <f t="shared" si="1"/>
        <v>0</v>
      </c>
      <c r="I9" s="12">
        <f>공종별내역서!J95</f>
        <v>0</v>
      </c>
      <c r="J9" s="12">
        <f t="shared" si="2"/>
        <v>0</v>
      </c>
      <c r="K9" s="12">
        <f t="shared" si="3"/>
        <v>0</v>
      </c>
      <c r="L9" s="12">
        <f t="shared" si="4"/>
        <v>0</v>
      </c>
      <c r="M9" s="10" t="s">
        <v>52</v>
      </c>
      <c r="N9" s="1" t="s">
        <v>119</v>
      </c>
      <c r="O9" s="1" t="s">
        <v>52</v>
      </c>
      <c r="P9" s="1" t="s">
        <v>57</v>
      </c>
      <c r="Q9" s="1" t="s">
        <v>52</v>
      </c>
      <c r="R9">
        <v>4</v>
      </c>
      <c r="S9" s="1" t="s">
        <v>52</v>
      </c>
      <c r="T9" s="8"/>
    </row>
    <row r="10" spans="1:20" ht="30" customHeight="1" x14ac:dyDescent="0.3">
      <c r="A10" s="10" t="s">
        <v>335</v>
      </c>
      <c r="B10" s="10" t="s">
        <v>52</v>
      </c>
      <c r="C10" s="10" t="s">
        <v>52</v>
      </c>
      <c r="D10" s="11">
        <v>1</v>
      </c>
      <c r="E10" s="12">
        <f>공종별내역서!F141</f>
        <v>0</v>
      </c>
      <c r="F10" s="12">
        <f t="shared" si="0"/>
        <v>0</v>
      </c>
      <c r="G10" s="12">
        <f>공종별내역서!H141</f>
        <v>0</v>
      </c>
      <c r="H10" s="12">
        <f t="shared" si="1"/>
        <v>0</v>
      </c>
      <c r="I10" s="12">
        <f>공종별내역서!J141</f>
        <v>0</v>
      </c>
      <c r="J10" s="12">
        <f t="shared" si="2"/>
        <v>0</v>
      </c>
      <c r="K10" s="12">
        <f t="shared" si="3"/>
        <v>0</v>
      </c>
      <c r="L10" s="12">
        <f t="shared" si="4"/>
        <v>0</v>
      </c>
      <c r="M10" s="10" t="s">
        <v>52</v>
      </c>
      <c r="N10" s="1" t="s">
        <v>336</v>
      </c>
      <c r="O10" s="1" t="s">
        <v>52</v>
      </c>
      <c r="P10" s="1" t="s">
        <v>57</v>
      </c>
      <c r="Q10" s="1" t="s">
        <v>52</v>
      </c>
      <c r="R10">
        <v>4</v>
      </c>
      <c r="S10" s="1" t="s">
        <v>52</v>
      </c>
      <c r="T10" s="8"/>
    </row>
    <row r="11" spans="1:20" ht="30" customHeight="1" x14ac:dyDescent="0.3">
      <c r="A11" s="10" t="s">
        <v>465</v>
      </c>
      <c r="B11" s="10" t="s">
        <v>52</v>
      </c>
      <c r="C11" s="10" t="s">
        <v>52</v>
      </c>
      <c r="D11" s="11">
        <v>1</v>
      </c>
      <c r="E11" s="12">
        <f>공종별내역서!F164</f>
        <v>0</v>
      </c>
      <c r="F11" s="12">
        <f t="shared" si="0"/>
        <v>0</v>
      </c>
      <c r="G11" s="12">
        <f>공종별내역서!H164</f>
        <v>0</v>
      </c>
      <c r="H11" s="12">
        <f t="shared" si="1"/>
        <v>0</v>
      </c>
      <c r="I11" s="12">
        <f>공종별내역서!J164</f>
        <v>0</v>
      </c>
      <c r="J11" s="12">
        <f t="shared" si="2"/>
        <v>0</v>
      </c>
      <c r="K11" s="12">
        <f t="shared" si="3"/>
        <v>0</v>
      </c>
      <c r="L11" s="12">
        <f t="shared" si="4"/>
        <v>0</v>
      </c>
      <c r="M11" s="10" t="s">
        <v>52</v>
      </c>
      <c r="N11" s="1" t="s">
        <v>466</v>
      </c>
      <c r="O11" s="1" t="s">
        <v>52</v>
      </c>
      <c r="P11" s="1" t="s">
        <v>55</v>
      </c>
      <c r="Q11" s="1" t="s">
        <v>52</v>
      </c>
      <c r="R11">
        <v>3</v>
      </c>
      <c r="S11" s="1" t="s">
        <v>52</v>
      </c>
      <c r="T11" s="8"/>
    </row>
    <row r="12" spans="1:20" ht="30" customHeight="1" x14ac:dyDescent="0.3">
      <c r="A12" s="10" t="s">
        <v>519</v>
      </c>
      <c r="B12" s="10" t="s">
        <v>52</v>
      </c>
      <c r="C12" s="10" t="s">
        <v>52</v>
      </c>
      <c r="D12" s="11">
        <v>1</v>
      </c>
      <c r="E12" s="12">
        <f>공종별내역서!F187</f>
        <v>0</v>
      </c>
      <c r="F12" s="12">
        <f t="shared" si="0"/>
        <v>0</v>
      </c>
      <c r="G12" s="12">
        <f>공종별내역서!H187</f>
        <v>0</v>
      </c>
      <c r="H12" s="12">
        <f t="shared" si="1"/>
        <v>0</v>
      </c>
      <c r="I12" s="12">
        <f>공종별내역서!J187</f>
        <v>0</v>
      </c>
      <c r="J12" s="12">
        <f t="shared" si="2"/>
        <v>0</v>
      </c>
      <c r="K12" s="12">
        <f t="shared" si="3"/>
        <v>0</v>
      </c>
      <c r="L12" s="12">
        <f t="shared" si="4"/>
        <v>0</v>
      </c>
      <c r="M12" s="10" t="s">
        <v>52</v>
      </c>
      <c r="N12" s="1" t="s">
        <v>520</v>
      </c>
      <c r="O12" s="1" t="s">
        <v>52</v>
      </c>
      <c r="P12" s="1" t="s">
        <v>55</v>
      </c>
      <c r="Q12" s="1" t="s">
        <v>52</v>
      </c>
      <c r="R12">
        <v>3</v>
      </c>
      <c r="S12" s="1" t="s">
        <v>52</v>
      </c>
      <c r="T12" s="8"/>
    </row>
    <row r="13" spans="1:20" ht="30" customHeight="1" x14ac:dyDescent="0.3">
      <c r="A13" s="10" t="s">
        <v>553</v>
      </c>
      <c r="B13" s="10" t="s">
        <v>52</v>
      </c>
      <c r="C13" s="10" t="s">
        <v>52</v>
      </c>
      <c r="D13" s="11">
        <v>1</v>
      </c>
      <c r="E13" s="12">
        <f>공종별내역서!F210</f>
        <v>0</v>
      </c>
      <c r="F13" s="12">
        <f t="shared" si="0"/>
        <v>0</v>
      </c>
      <c r="G13" s="12">
        <f>공종별내역서!H210</f>
        <v>0</v>
      </c>
      <c r="H13" s="12">
        <f t="shared" si="1"/>
        <v>0</v>
      </c>
      <c r="I13" s="12">
        <f>공종별내역서!J210</f>
        <v>0</v>
      </c>
      <c r="J13" s="12">
        <f t="shared" si="2"/>
        <v>0</v>
      </c>
      <c r="K13" s="12">
        <f t="shared" si="3"/>
        <v>0</v>
      </c>
      <c r="L13" s="12">
        <f t="shared" si="4"/>
        <v>0</v>
      </c>
      <c r="M13" s="10" t="s">
        <v>52</v>
      </c>
      <c r="N13" s="1" t="s">
        <v>554</v>
      </c>
      <c r="O13" s="1" t="s">
        <v>52</v>
      </c>
      <c r="P13" s="1" t="s">
        <v>55</v>
      </c>
      <c r="Q13" s="1" t="s">
        <v>52</v>
      </c>
      <c r="R13">
        <v>3</v>
      </c>
      <c r="S13" s="1" t="s">
        <v>52</v>
      </c>
      <c r="T13" s="8"/>
    </row>
    <row r="14" spans="1:20" ht="30" customHeight="1" x14ac:dyDescent="0.3">
      <c r="A14" s="10" t="s">
        <v>585</v>
      </c>
      <c r="B14" s="10" t="s">
        <v>52</v>
      </c>
      <c r="C14" s="10" t="s">
        <v>52</v>
      </c>
      <c r="D14" s="11">
        <v>1</v>
      </c>
      <c r="E14" s="12">
        <f>공종별내역서!F233</f>
        <v>0</v>
      </c>
      <c r="F14" s="12">
        <f t="shared" si="0"/>
        <v>0</v>
      </c>
      <c r="G14" s="12">
        <f>공종별내역서!H233</f>
        <v>0</v>
      </c>
      <c r="H14" s="12">
        <f t="shared" si="1"/>
        <v>0</v>
      </c>
      <c r="I14" s="12">
        <f>공종별내역서!J233</f>
        <v>0</v>
      </c>
      <c r="J14" s="12">
        <f t="shared" si="2"/>
        <v>0</v>
      </c>
      <c r="K14" s="12">
        <f t="shared" si="3"/>
        <v>0</v>
      </c>
      <c r="L14" s="12">
        <f t="shared" si="4"/>
        <v>0</v>
      </c>
      <c r="M14" s="10" t="s">
        <v>52</v>
      </c>
      <c r="N14" s="1" t="s">
        <v>586</v>
      </c>
      <c r="O14" s="1" t="s">
        <v>52</v>
      </c>
      <c r="P14" s="1" t="s">
        <v>55</v>
      </c>
      <c r="Q14" s="1" t="s">
        <v>52</v>
      </c>
      <c r="R14">
        <v>3</v>
      </c>
      <c r="S14" s="1" t="s">
        <v>52</v>
      </c>
      <c r="T14" s="8"/>
    </row>
    <row r="15" spans="1:20" ht="30" customHeight="1" x14ac:dyDescent="0.3">
      <c r="A15" s="10" t="s">
        <v>651</v>
      </c>
      <c r="B15" s="10" t="s">
        <v>52</v>
      </c>
      <c r="C15" s="10" t="s">
        <v>52</v>
      </c>
      <c r="D15" s="11">
        <v>1</v>
      </c>
      <c r="E15" s="12">
        <f>F16+F17</f>
        <v>0</v>
      </c>
      <c r="F15" s="12">
        <f t="shared" si="0"/>
        <v>0</v>
      </c>
      <c r="G15" s="12">
        <f>H16+H17</f>
        <v>0</v>
      </c>
      <c r="H15" s="12">
        <f t="shared" si="1"/>
        <v>0</v>
      </c>
      <c r="I15" s="12">
        <f>J16+J17</f>
        <v>0</v>
      </c>
      <c r="J15" s="12">
        <f t="shared" si="2"/>
        <v>0</v>
      </c>
      <c r="K15" s="12">
        <f t="shared" si="3"/>
        <v>0</v>
      </c>
      <c r="L15" s="12">
        <f t="shared" si="4"/>
        <v>0</v>
      </c>
      <c r="M15" s="10" t="s">
        <v>52</v>
      </c>
      <c r="N15" s="1" t="s">
        <v>652</v>
      </c>
      <c r="O15" s="1" t="s">
        <v>52</v>
      </c>
      <c r="P15" s="1" t="s">
        <v>55</v>
      </c>
      <c r="Q15" s="1" t="s">
        <v>52</v>
      </c>
      <c r="R15">
        <v>3</v>
      </c>
      <c r="S15" s="1" t="s">
        <v>52</v>
      </c>
      <c r="T15" s="8"/>
    </row>
    <row r="16" spans="1:20" ht="30" customHeight="1" x14ac:dyDescent="0.3">
      <c r="A16" s="10" t="s">
        <v>653</v>
      </c>
      <c r="B16" s="10" t="s">
        <v>52</v>
      </c>
      <c r="C16" s="10" t="s">
        <v>52</v>
      </c>
      <c r="D16" s="11">
        <v>1</v>
      </c>
      <c r="E16" s="12">
        <f>공종별내역서!F256</f>
        <v>0</v>
      </c>
      <c r="F16" s="12">
        <f t="shared" si="0"/>
        <v>0</v>
      </c>
      <c r="G16" s="12">
        <f>공종별내역서!H256</f>
        <v>0</v>
      </c>
      <c r="H16" s="12">
        <f t="shared" si="1"/>
        <v>0</v>
      </c>
      <c r="I16" s="12">
        <f>공종별내역서!J256</f>
        <v>0</v>
      </c>
      <c r="J16" s="12">
        <f t="shared" si="2"/>
        <v>0</v>
      </c>
      <c r="K16" s="12">
        <f t="shared" si="3"/>
        <v>0</v>
      </c>
      <c r="L16" s="12">
        <f t="shared" si="4"/>
        <v>0</v>
      </c>
      <c r="M16" s="10" t="s">
        <v>52</v>
      </c>
      <c r="N16" s="1" t="s">
        <v>654</v>
      </c>
      <c r="O16" s="1" t="s">
        <v>52</v>
      </c>
      <c r="P16" s="1" t="s">
        <v>652</v>
      </c>
      <c r="Q16" s="1" t="s">
        <v>52</v>
      </c>
      <c r="R16">
        <v>4</v>
      </c>
      <c r="S16" s="1" t="s">
        <v>52</v>
      </c>
      <c r="T16" s="8"/>
    </row>
    <row r="17" spans="1:20" ht="30" customHeight="1" x14ac:dyDescent="0.3">
      <c r="A17" s="10" t="s">
        <v>689</v>
      </c>
      <c r="B17" s="10" t="s">
        <v>52</v>
      </c>
      <c r="C17" s="10" t="s">
        <v>52</v>
      </c>
      <c r="D17" s="11">
        <v>1</v>
      </c>
      <c r="E17" s="12">
        <f>공종별내역서!F279</f>
        <v>0</v>
      </c>
      <c r="F17" s="12">
        <f t="shared" si="0"/>
        <v>0</v>
      </c>
      <c r="G17" s="12">
        <f>공종별내역서!H279</f>
        <v>0</v>
      </c>
      <c r="H17" s="12">
        <f t="shared" si="1"/>
        <v>0</v>
      </c>
      <c r="I17" s="12">
        <f>공종별내역서!J279</f>
        <v>0</v>
      </c>
      <c r="J17" s="12">
        <f t="shared" si="2"/>
        <v>0</v>
      </c>
      <c r="K17" s="12">
        <f t="shared" si="3"/>
        <v>0</v>
      </c>
      <c r="L17" s="12">
        <f t="shared" si="4"/>
        <v>0</v>
      </c>
      <c r="M17" s="10" t="s">
        <v>52</v>
      </c>
      <c r="N17" s="1" t="s">
        <v>690</v>
      </c>
      <c r="O17" s="1" t="s">
        <v>52</v>
      </c>
      <c r="P17" s="1" t="s">
        <v>652</v>
      </c>
      <c r="Q17" s="1" t="s">
        <v>52</v>
      </c>
      <c r="R17">
        <v>4</v>
      </c>
      <c r="S17" s="1" t="s">
        <v>52</v>
      </c>
      <c r="T17" s="8"/>
    </row>
    <row r="18" spans="1:20" ht="30" customHeight="1" x14ac:dyDescent="0.3">
      <c r="A18" s="10" t="s">
        <v>720</v>
      </c>
      <c r="B18" s="10" t="s">
        <v>52</v>
      </c>
      <c r="C18" s="10" t="s">
        <v>52</v>
      </c>
      <c r="D18" s="11">
        <v>1</v>
      </c>
      <c r="E18" s="12">
        <f>F19+F23+F24+F25+F26</f>
        <v>0</v>
      </c>
      <c r="F18" s="12">
        <f t="shared" si="0"/>
        <v>0</v>
      </c>
      <c r="G18" s="12">
        <f>H19+H23+H24+H25+H26</f>
        <v>0</v>
      </c>
      <c r="H18" s="12">
        <f t="shared" si="1"/>
        <v>0</v>
      </c>
      <c r="I18" s="12">
        <f>J19+J23+J24+J25+J26</f>
        <v>0</v>
      </c>
      <c r="J18" s="12">
        <f t="shared" si="2"/>
        <v>0</v>
      </c>
      <c r="K18" s="12">
        <f t="shared" si="3"/>
        <v>0</v>
      </c>
      <c r="L18" s="12">
        <f t="shared" si="4"/>
        <v>0</v>
      </c>
      <c r="M18" s="10" t="s">
        <v>52</v>
      </c>
      <c r="N18" s="1" t="s">
        <v>721</v>
      </c>
      <c r="O18" s="1" t="s">
        <v>52</v>
      </c>
      <c r="P18" s="1" t="s">
        <v>55</v>
      </c>
      <c r="Q18" s="1" t="s">
        <v>52</v>
      </c>
      <c r="R18">
        <v>3</v>
      </c>
      <c r="S18" s="1" t="s">
        <v>52</v>
      </c>
      <c r="T18" s="8"/>
    </row>
    <row r="19" spans="1:20" ht="30" customHeight="1" x14ac:dyDescent="0.3">
      <c r="A19" s="10" t="s">
        <v>722</v>
      </c>
      <c r="B19" s="10" t="s">
        <v>52</v>
      </c>
      <c r="C19" s="10" t="s">
        <v>52</v>
      </c>
      <c r="D19" s="11">
        <v>1</v>
      </c>
      <c r="E19" s="12">
        <f>F20+F21+F22</f>
        <v>0</v>
      </c>
      <c r="F19" s="12">
        <f t="shared" si="0"/>
        <v>0</v>
      </c>
      <c r="G19" s="12">
        <f>H20+H21+H22</f>
        <v>0</v>
      </c>
      <c r="H19" s="12">
        <f t="shared" si="1"/>
        <v>0</v>
      </c>
      <c r="I19" s="12">
        <f>J20+J21+J22</f>
        <v>0</v>
      </c>
      <c r="J19" s="12">
        <f t="shared" si="2"/>
        <v>0</v>
      </c>
      <c r="K19" s="12">
        <f t="shared" si="3"/>
        <v>0</v>
      </c>
      <c r="L19" s="12">
        <f t="shared" si="4"/>
        <v>0</v>
      </c>
      <c r="M19" s="10" t="s">
        <v>52</v>
      </c>
      <c r="N19" s="1" t="s">
        <v>723</v>
      </c>
      <c r="O19" s="1" t="s">
        <v>52</v>
      </c>
      <c r="P19" s="1" t="s">
        <v>721</v>
      </c>
      <c r="Q19" s="1" t="s">
        <v>52</v>
      </c>
      <c r="R19">
        <v>4</v>
      </c>
      <c r="S19" s="1" t="s">
        <v>52</v>
      </c>
      <c r="T19" s="8"/>
    </row>
    <row r="20" spans="1:20" ht="30" customHeight="1" x14ac:dyDescent="0.3">
      <c r="A20" s="10" t="s">
        <v>724</v>
      </c>
      <c r="B20" s="10" t="s">
        <v>52</v>
      </c>
      <c r="C20" s="10" t="s">
        <v>52</v>
      </c>
      <c r="D20" s="11">
        <v>1</v>
      </c>
      <c r="E20" s="12">
        <f>공종별내역서!F302</f>
        <v>0</v>
      </c>
      <c r="F20" s="12">
        <f t="shared" si="0"/>
        <v>0</v>
      </c>
      <c r="G20" s="12">
        <f>공종별내역서!H302</f>
        <v>0</v>
      </c>
      <c r="H20" s="12">
        <f t="shared" si="1"/>
        <v>0</v>
      </c>
      <c r="I20" s="12">
        <f>공종별내역서!J302</f>
        <v>0</v>
      </c>
      <c r="J20" s="12">
        <f t="shared" si="2"/>
        <v>0</v>
      </c>
      <c r="K20" s="12">
        <f t="shared" si="3"/>
        <v>0</v>
      </c>
      <c r="L20" s="12">
        <f t="shared" si="4"/>
        <v>0</v>
      </c>
      <c r="M20" s="10" t="s">
        <v>52</v>
      </c>
      <c r="N20" s="1" t="s">
        <v>725</v>
      </c>
      <c r="O20" s="1" t="s">
        <v>52</v>
      </c>
      <c r="P20" s="1" t="s">
        <v>723</v>
      </c>
      <c r="Q20" s="1" t="s">
        <v>52</v>
      </c>
      <c r="R20">
        <v>5</v>
      </c>
      <c r="S20" s="1" t="s">
        <v>52</v>
      </c>
      <c r="T20" s="8"/>
    </row>
    <row r="21" spans="1:20" ht="30" customHeight="1" x14ac:dyDescent="0.3">
      <c r="A21" s="10" t="s">
        <v>739</v>
      </c>
      <c r="B21" s="10" t="s">
        <v>52</v>
      </c>
      <c r="C21" s="10" t="s">
        <v>52</v>
      </c>
      <c r="D21" s="11">
        <v>1</v>
      </c>
      <c r="E21" s="12">
        <f>공종별내역서!F325</f>
        <v>0</v>
      </c>
      <c r="F21" s="12">
        <f t="shared" si="0"/>
        <v>0</v>
      </c>
      <c r="G21" s="12">
        <f>공종별내역서!H325</f>
        <v>0</v>
      </c>
      <c r="H21" s="12">
        <f t="shared" si="1"/>
        <v>0</v>
      </c>
      <c r="I21" s="12">
        <f>공종별내역서!J325</f>
        <v>0</v>
      </c>
      <c r="J21" s="12">
        <f t="shared" si="2"/>
        <v>0</v>
      </c>
      <c r="K21" s="12">
        <f t="shared" si="3"/>
        <v>0</v>
      </c>
      <c r="L21" s="12">
        <f t="shared" si="4"/>
        <v>0</v>
      </c>
      <c r="M21" s="10" t="s">
        <v>52</v>
      </c>
      <c r="N21" s="1" t="s">
        <v>740</v>
      </c>
      <c r="O21" s="1" t="s">
        <v>52</v>
      </c>
      <c r="P21" s="1" t="s">
        <v>723</v>
      </c>
      <c r="Q21" s="1" t="s">
        <v>52</v>
      </c>
      <c r="R21">
        <v>5</v>
      </c>
      <c r="S21" s="1" t="s">
        <v>52</v>
      </c>
      <c r="T21" s="8"/>
    </row>
    <row r="22" spans="1:20" ht="30" customHeight="1" x14ac:dyDescent="0.3">
      <c r="A22" s="10" t="s">
        <v>781</v>
      </c>
      <c r="B22" s="10" t="s">
        <v>52</v>
      </c>
      <c r="C22" s="10" t="s">
        <v>52</v>
      </c>
      <c r="D22" s="11">
        <v>1</v>
      </c>
      <c r="E22" s="12">
        <f>공종별내역서!F348</f>
        <v>0</v>
      </c>
      <c r="F22" s="12">
        <f t="shared" si="0"/>
        <v>0</v>
      </c>
      <c r="G22" s="12">
        <f>공종별내역서!H348</f>
        <v>0</v>
      </c>
      <c r="H22" s="12">
        <f t="shared" si="1"/>
        <v>0</v>
      </c>
      <c r="I22" s="12">
        <f>공종별내역서!J348</f>
        <v>0</v>
      </c>
      <c r="J22" s="12">
        <f t="shared" si="2"/>
        <v>0</v>
      </c>
      <c r="K22" s="12">
        <f t="shared" si="3"/>
        <v>0</v>
      </c>
      <c r="L22" s="12">
        <f t="shared" si="4"/>
        <v>0</v>
      </c>
      <c r="M22" s="10" t="s">
        <v>52</v>
      </c>
      <c r="N22" s="1" t="s">
        <v>782</v>
      </c>
      <c r="O22" s="1" t="s">
        <v>52</v>
      </c>
      <c r="P22" s="1" t="s">
        <v>723</v>
      </c>
      <c r="Q22" s="1" t="s">
        <v>52</v>
      </c>
      <c r="R22">
        <v>5</v>
      </c>
      <c r="S22" s="1" t="s">
        <v>52</v>
      </c>
      <c r="T22" s="8"/>
    </row>
    <row r="23" spans="1:20" ht="30" customHeight="1" x14ac:dyDescent="0.3">
      <c r="A23" s="10" t="s">
        <v>793</v>
      </c>
      <c r="B23" s="10" t="s">
        <v>52</v>
      </c>
      <c r="C23" s="10" t="s">
        <v>52</v>
      </c>
      <c r="D23" s="11">
        <v>1</v>
      </c>
      <c r="E23" s="12">
        <f>공종별내역서!F371</f>
        <v>0</v>
      </c>
      <c r="F23" s="12">
        <f t="shared" si="0"/>
        <v>0</v>
      </c>
      <c r="G23" s="12">
        <f>공종별내역서!H371</f>
        <v>0</v>
      </c>
      <c r="H23" s="12">
        <f t="shared" si="1"/>
        <v>0</v>
      </c>
      <c r="I23" s="12">
        <f>공종별내역서!J371</f>
        <v>0</v>
      </c>
      <c r="J23" s="12">
        <f t="shared" si="2"/>
        <v>0</v>
      </c>
      <c r="K23" s="12">
        <f t="shared" si="3"/>
        <v>0</v>
      </c>
      <c r="L23" s="12">
        <f t="shared" si="4"/>
        <v>0</v>
      </c>
      <c r="M23" s="10" t="s">
        <v>52</v>
      </c>
      <c r="N23" s="1" t="s">
        <v>794</v>
      </c>
      <c r="O23" s="1" t="s">
        <v>52</v>
      </c>
      <c r="P23" s="1" t="s">
        <v>721</v>
      </c>
      <c r="Q23" s="1" t="s">
        <v>52</v>
      </c>
      <c r="R23">
        <v>4</v>
      </c>
      <c r="S23" s="1" t="s">
        <v>52</v>
      </c>
      <c r="T23" s="8"/>
    </row>
    <row r="24" spans="1:20" ht="30" customHeight="1" x14ac:dyDescent="0.3">
      <c r="A24" s="10" t="s">
        <v>801</v>
      </c>
      <c r="B24" s="10" t="s">
        <v>52</v>
      </c>
      <c r="C24" s="10" t="s">
        <v>52</v>
      </c>
      <c r="D24" s="11">
        <v>1</v>
      </c>
      <c r="E24" s="12">
        <f>공종별내역서!F394</f>
        <v>0</v>
      </c>
      <c r="F24" s="12">
        <f t="shared" si="0"/>
        <v>0</v>
      </c>
      <c r="G24" s="12">
        <f>공종별내역서!H394</f>
        <v>0</v>
      </c>
      <c r="H24" s="12">
        <f t="shared" si="1"/>
        <v>0</v>
      </c>
      <c r="I24" s="12">
        <f>공종별내역서!J394</f>
        <v>0</v>
      </c>
      <c r="J24" s="12">
        <f t="shared" si="2"/>
        <v>0</v>
      </c>
      <c r="K24" s="12">
        <f t="shared" si="3"/>
        <v>0</v>
      </c>
      <c r="L24" s="12">
        <f t="shared" si="4"/>
        <v>0</v>
      </c>
      <c r="M24" s="10" t="s">
        <v>52</v>
      </c>
      <c r="N24" s="1" t="s">
        <v>802</v>
      </c>
      <c r="O24" s="1" t="s">
        <v>52</v>
      </c>
      <c r="P24" s="1" t="s">
        <v>721</v>
      </c>
      <c r="Q24" s="1" t="s">
        <v>52</v>
      </c>
      <c r="R24">
        <v>4</v>
      </c>
      <c r="S24" s="1" t="s">
        <v>52</v>
      </c>
      <c r="T24" s="8"/>
    </row>
    <row r="25" spans="1:20" ht="30" customHeight="1" x14ac:dyDescent="0.3">
      <c r="A25" s="10" t="s">
        <v>822</v>
      </c>
      <c r="B25" s="10" t="s">
        <v>52</v>
      </c>
      <c r="C25" s="10" t="s">
        <v>52</v>
      </c>
      <c r="D25" s="11">
        <v>1</v>
      </c>
      <c r="E25" s="12">
        <f>공종별내역서!F417</f>
        <v>0</v>
      </c>
      <c r="F25" s="12">
        <f t="shared" si="0"/>
        <v>0</v>
      </c>
      <c r="G25" s="12">
        <f>공종별내역서!H417</f>
        <v>0</v>
      </c>
      <c r="H25" s="12">
        <f t="shared" si="1"/>
        <v>0</v>
      </c>
      <c r="I25" s="12">
        <f>공종별내역서!J417</f>
        <v>0</v>
      </c>
      <c r="J25" s="12">
        <f t="shared" si="2"/>
        <v>0</v>
      </c>
      <c r="K25" s="12">
        <f t="shared" si="3"/>
        <v>0</v>
      </c>
      <c r="L25" s="12">
        <f t="shared" si="4"/>
        <v>0</v>
      </c>
      <c r="M25" s="10" t="s">
        <v>52</v>
      </c>
      <c r="N25" s="1" t="s">
        <v>823</v>
      </c>
      <c r="O25" s="1" t="s">
        <v>52</v>
      </c>
      <c r="P25" s="1" t="s">
        <v>721</v>
      </c>
      <c r="Q25" s="1" t="s">
        <v>52</v>
      </c>
      <c r="R25">
        <v>4</v>
      </c>
      <c r="S25" s="1" t="s">
        <v>52</v>
      </c>
      <c r="T25" s="8"/>
    </row>
    <row r="26" spans="1:20" ht="30" customHeight="1" x14ac:dyDescent="0.3">
      <c r="A26" s="10" t="s">
        <v>835</v>
      </c>
      <c r="B26" s="10" t="s">
        <v>52</v>
      </c>
      <c r="C26" s="10" t="s">
        <v>52</v>
      </c>
      <c r="D26" s="11">
        <v>1</v>
      </c>
      <c r="E26" s="12">
        <f>공종별내역서!F440</f>
        <v>0</v>
      </c>
      <c r="F26" s="12">
        <f t="shared" si="0"/>
        <v>0</v>
      </c>
      <c r="G26" s="12">
        <f>공종별내역서!H440</f>
        <v>0</v>
      </c>
      <c r="H26" s="12">
        <f t="shared" si="1"/>
        <v>0</v>
      </c>
      <c r="I26" s="12">
        <f>공종별내역서!J440</f>
        <v>0</v>
      </c>
      <c r="J26" s="12">
        <f t="shared" si="2"/>
        <v>0</v>
      </c>
      <c r="K26" s="12">
        <f t="shared" si="3"/>
        <v>0</v>
      </c>
      <c r="L26" s="12">
        <f t="shared" si="4"/>
        <v>0</v>
      </c>
      <c r="M26" s="10" t="s">
        <v>52</v>
      </c>
      <c r="N26" s="1" t="s">
        <v>836</v>
      </c>
      <c r="O26" s="1" t="s">
        <v>52</v>
      </c>
      <c r="P26" s="1" t="s">
        <v>721</v>
      </c>
      <c r="Q26" s="1" t="s">
        <v>52</v>
      </c>
      <c r="R26">
        <v>4</v>
      </c>
      <c r="S26" s="1" t="s">
        <v>52</v>
      </c>
      <c r="T26" s="8"/>
    </row>
    <row r="27" spans="1:20" ht="30" customHeight="1" x14ac:dyDescent="0.3">
      <c r="A27" s="10" t="s">
        <v>846</v>
      </c>
      <c r="B27" s="10" t="s">
        <v>52</v>
      </c>
      <c r="C27" s="10" t="s">
        <v>52</v>
      </c>
      <c r="D27" s="11">
        <v>1</v>
      </c>
      <c r="E27" s="12">
        <f>F28+F32+F33+F34+F37</f>
        <v>0</v>
      </c>
      <c r="F27" s="12">
        <f t="shared" si="0"/>
        <v>0</v>
      </c>
      <c r="G27" s="12">
        <f>H28+H32+H33+H34+H37</f>
        <v>0</v>
      </c>
      <c r="H27" s="12">
        <f t="shared" si="1"/>
        <v>0</v>
      </c>
      <c r="I27" s="12">
        <f>J28+J32+J33+J34+J37</f>
        <v>0</v>
      </c>
      <c r="J27" s="12">
        <f t="shared" si="2"/>
        <v>0</v>
      </c>
      <c r="K27" s="12">
        <f t="shared" si="3"/>
        <v>0</v>
      </c>
      <c r="L27" s="12">
        <f t="shared" si="4"/>
        <v>0</v>
      </c>
      <c r="M27" s="10" t="s">
        <v>52</v>
      </c>
      <c r="N27" s="1" t="s">
        <v>847</v>
      </c>
      <c r="O27" s="1" t="s">
        <v>52</v>
      </c>
      <c r="P27" s="1" t="s">
        <v>53</v>
      </c>
      <c r="Q27" s="1" t="s">
        <v>52</v>
      </c>
      <c r="R27">
        <v>2</v>
      </c>
      <c r="S27" s="1" t="s">
        <v>52</v>
      </c>
      <c r="T27" s="8"/>
    </row>
    <row r="28" spans="1:20" ht="30" customHeight="1" x14ac:dyDescent="0.3">
      <c r="A28" s="10" t="s">
        <v>848</v>
      </c>
      <c r="B28" s="10" t="s">
        <v>52</v>
      </c>
      <c r="C28" s="10" t="s">
        <v>52</v>
      </c>
      <c r="D28" s="11">
        <v>1</v>
      </c>
      <c r="E28" s="12">
        <f>F29+F30+F31</f>
        <v>0</v>
      </c>
      <c r="F28" s="12">
        <f t="shared" si="0"/>
        <v>0</v>
      </c>
      <c r="G28" s="12">
        <f>H29+H30+H31</f>
        <v>0</v>
      </c>
      <c r="H28" s="12">
        <f t="shared" si="1"/>
        <v>0</v>
      </c>
      <c r="I28" s="12">
        <f>J29+J30+J31</f>
        <v>0</v>
      </c>
      <c r="J28" s="12">
        <f t="shared" si="2"/>
        <v>0</v>
      </c>
      <c r="K28" s="12">
        <f t="shared" si="3"/>
        <v>0</v>
      </c>
      <c r="L28" s="12">
        <f t="shared" si="4"/>
        <v>0</v>
      </c>
      <c r="M28" s="10" t="s">
        <v>52</v>
      </c>
      <c r="N28" s="1" t="s">
        <v>849</v>
      </c>
      <c r="O28" s="1" t="s">
        <v>52</v>
      </c>
      <c r="P28" s="1" t="s">
        <v>847</v>
      </c>
      <c r="Q28" s="1" t="s">
        <v>52</v>
      </c>
      <c r="R28">
        <v>3</v>
      </c>
      <c r="S28" s="1" t="s">
        <v>52</v>
      </c>
      <c r="T28" s="8"/>
    </row>
    <row r="29" spans="1:20" ht="30" customHeight="1" x14ac:dyDescent="0.3">
      <c r="A29" s="10" t="s">
        <v>850</v>
      </c>
      <c r="B29" s="10" t="s">
        <v>52</v>
      </c>
      <c r="C29" s="10" t="s">
        <v>52</v>
      </c>
      <c r="D29" s="11">
        <v>1</v>
      </c>
      <c r="E29" s="12">
        <f>공종별내역서!F463</f>
        <v>0</v>
      </c>
      <c r="F29" s="12">
        <f t="shared" si="0"/>
        <v>0</v>
      </c>
      <c r="G29" s="12">
        <f>공종별내역서!H463</f>
        <v>0</v>
      </c>
      <c r="H29" s="12">
        <f t="shared" si="1"/>
        <v>0</v>
      </c>
      <c r="I29" s="12">
        <f>공종별내역서!J463</f>
        <v>0</v>
      </c>
      <c r="J29" s="12">
        <f t="shared" si="2"/>
        <v>0</v>
      </c>
      <c r="K29" s="12">
        <f t="shared" si="3"/>
        <v>0</v>
      </c>
      <c r="L29" s="12">
        <f t="shared" si="4"/>
        <v>0</v>
      </c>
      <c r="M29" s="10" t="s">
        <v>52</v>
      </c>
      <c r="N29" s="1" t="s">
        <v>851</v>
      </c>
      <c r="O29" s="1" t="s">
        <v>52</v>
      </c>
      <c r="P29" s="1" t="s">
        <v>849</v>
      </c>
      <c r="Q29" s="1" t="s">
        <v>52</v>
      </c>
      <c r="R29">
        <v>4</v>
      </c>
      <c r="S29" s="1" t="s">
        <v>52</v>
      </c>
      <c r="T29" s="8"/>
    </row>
    <row r="30" spans="1:20" ht="30" customHeight="1" x14ac:dyDescent="0.3">
      <c r="A30" s="10" t="s">
        <v>860</v>
      </c>
      <c r="B30" s="10" t="s">
        <v>52</v>
      </c>
      <c r="C30" s="10" t="s">
        <v>52</v>
      </c>
      <c r="D30" s="11">
        <v>1</v>
      </c>
      <c r="E30" s="12">
        <f>공종별내역서!F486</f>
        <v>0</v>
      </c>
      <c r="F30" s="12">
        <f t="shared" si="0"/>
        <v>0</v>
      </c>
      <c r="G30" s="12">
        <f>공종별내역서!H486</f>
        <v>0</v>
      </c>
      <c r="H30" s="12">
        <f t="shared" si="1"/>
        <v>0</v>
      </c>
      <c r="I30" s="12">
        <f>공종별내역서!J486</f>
        <v>0</v>
      </c>
      <c r="J30" s="12">
        <f t="shared" si="2"/>
        <v>0</v>
      </c>
      <c r="K30" s="12">
        <f t="shared" si="3"/>
        <v>0</v>
      </c>
      <c r="L30" s="12">
        <f t="shared" si="4"/>
        <v>0</v>
      </c>
      <c r="M30" s="10" t="s">
        <v>52</v>
      </c>
      <c r="N30" s="1" t="s">
        <v>861</v>
      </c>
      <c r="O30" s="1" t="s">
        <v>52</v>
      </c>
      <c r="P30" s="1" t="s">
        <v>849</v>
      </c>
      <c r="Q30" s="1" t="s">
        <v>52</v>
      </c>
      <c r="R30">
        <v>4</v>
      </c>
      <c r="S30" s="1" t="s">
        <v>52</v>
      </c>
      <c r="T30" s="8"/>
    </row>
    <row r="31" spans="1:20" ht="30" customHeight="1" x14ac:dyDescent="0.3">
      <c r="A31" s="10" t="s">
        <v>882</v>
      </c>
      <c r="B31" s="10" t="s">
        <v>52</v>
      </c>
      <c r="C31" s="10" t="s">
        <v>52</v>
      </c>
      <c r="D31" s="11">
        <v>1</v>
      </c>
      <c r="E31" s="12">
        <f>공종별내역서!F509</f>
        <v>0</v>
      </c>
      <c r="F31" s="12">
        <f t="shared" si="0"/>
        <v>0</v>
      </c>
      <c r="G31" s="12">
        <f>공종별내역서!H509</f>
        <v>0</v>
      </c>
      <c r="H31" s="12">
        <f t="shared" si="1"/>
        <v>0</v>
      </c>
      <c r="I31" s="12">
        <f>공종별내역서!J509</f>
        <v>0</v>
      </c>
      <c r="J31" s="12">
        <f t="shared" si="2"/>
        <v>0</v>
      </c>
      <c r="K31" s="12">
        <f t="shared" si="3"/>
        <v>0</v>
      </c>
      <c r="L31" s="12">
        <f t="shared" si="4"/>
        <v>0</v>
      </c>
      <c r="M31" s="10" t="s">
        <v>52</v>
      </c>
      <c r="N31" s="1" t="s">
        <v>883</v>
      </c>
      <c r="O31" s="1" t="s">
        <v>52</v>
      </c>
      <c r="P31" s="1" t="s">
        <v>849</v>
      </c>
      <c r="Q31" s="1" t="s">
        <v>52</v>
      </c>
      <c r="R31">
        <v>4</v>
      </c>
      <c r="S31" s="1" t="s">
        <v>52</v>
      </c>
      <c r="T31" s="8"/>
    </row>
    <row r="32" spans="1:20" ht="30" customHeight="1" x14ac:dyDescent="0.3">
      <c r="A32" s="10" t="s">
        <v>908</v>
      </c>
      <c r="B32" s="10" t="s">
        <v>52</v>
      </c>
      <c r="C32" s="10" t="s">
        <v>52</v>
      </c>
      <c r="D32" s="11">
        <v>1</v>
      </c>
      <c r="E32" s="12">
        <f>공종별내역서!F532</f>
        <v>0</v>
      </c>
      <c r="F32" s="12">
        <f t="shared" si="0"/>
        <v>0</v>
      </c>
      <c r="G32" s="12">
        <f>공종별내역서!H532</f>
        <v>0</v>
      </c>
      <c r="H32" s="12">
        <f t="shared" si="1"/>
        <v>0</v>
      </c>
      <c r="I32" s="12">
        <f>공종별내역서!J532</f>
        <v>0</v>
      </c>
      <c r="J32" s="12">
        <f t="shared" si="2"/>
        <v>0</v>
      </c>
      <c r="K32" s="12">
        <f t="shared" si="3"/>
        <v>0</v>
      </c>
      <c r="L32" s="12">
        <f t="shared" si="4"/>
        <v>0</v>
      </c>
      <c r="M32" s="10" t="s">
        <v>52</v>
      </c>
      <c r="N32" s="1" t="s">
        <v>909</v>
      </c>
      <c r="O32" s="1" t="s">
        <v>52</v>
      </c>
      <c r="P32" s="1" t="s">
        <v>847</v>
      </c>
      <c r="Q32" s="1" t="s">
        <v>52</v>
      </c>
      <c r="R32">
        <v>3</v>
      </c>
      <c r="S32" s="1" t="s">
        <v>52</v>
      </c>
      <c r="T32" s="8"/>
    </row>
    <row r="33" spans="1:20" ht="30" customHeight="1" x14ac:dyDescent="0.3">
      <c r="A33" s="10" t="s">
        <v>926</v>
      </c>
      <c r="B33" s="10" t="s">
        <v>52</v>
      </c>
      <c r="C33" s="10" t="s">
        <v>52</v>
      </c>
      <c r="D33" s="11">
        <v>1</v>
      </c>
      <c r="E33" s="12">
        <f>공종별내역서!F555</f>
        <v>0</v>
      </c>
      <c r="F33" s="12">
        <f t="shared" si="0"/>
        <v>0</v>
      </c>
      <c r="G33" s="12">
        <f>공종별내역서!H555</f>
        <v>0</v>
      </c>
      <c r="H33" s="12">
        <f t="shared" si="1"/>
        <v>0</v>
      </c>
      <c r="I33" s="12">
        <f>공종별내역서!J555</f>
        <v>0</v>
      </c>
      <c r="J33" s="12">
        <f t="shared" si="2"/>
        <v>0</v>
      </c>
      <c r="K33" s="12">
        <f t="shared" si="3"/>
        <v>0</v>
      </c>
      <c r="L33" s="12">
        <f t="shared" si="4"/>
        <v>0</v>
      </c>
      <c r="M33" s="10" t="s">
        <v>52</v>
      </c>
      <c r="N33" s="1" t="s">
        <v>927</v>
      </c>
      <c r="O33" s="1" t="s">
        <v>52</v>
      </c>
      <c r="P33" s="1" t="s">
        <v>847</v>
      </c>
      <c r="Q33" s="1" t="s">
        <v>52</v>
      </c>
      <c r="R33">
        <v>3</v>
      </c>
      <c r="S33" s="1" t="s">
        <v>52</v>
      </c>
      <c r="T33" s="8"/>
    </row>
    <row r="34" spans="1:20" ht="30" customHeight="1" x14ac:dyDescent="0.3">
      <c r="A34" s="10" t="s">
        <v>931</v>
      </c>
      <c r="B34" s="10" t="s">
        <v>52</v>
      </c>
      <c r="C34" s="10" t="s">
        <v>52</v>
      </c>
      <c r="D34" s="11">
        <v>1</v>
      </c>
      <c r="E34" s="12">
        <f>F35+F36</f>
        <v>0</v>
      </c>
      <c r="F34" s="12">
        <f t="shared" si="0"/>
        <v>0</v>
      </c>
      <c r="G34" s="12">
        <f>H35+H36</f>
        <v>0</v>
      </c>
      <c r="H34" s="12">
        <f t="shared" si="1"/>
        <v>0</v>
      </c>
      <c r="I34" s="12">
        <f>J35+J36</f>
        <v>0</v>
      </c>
      <c r="J34" s="12">
        <f t="shared" si="2"/>
        <v>0</v>
      </c>
      <c r="K34" s="12">
        <f t="shared" si="3"/>
        <v>0</v>
      </c>
      <c r="L34" s="12">
        <f t="shared" si="4"/>
        <v>0</v>
      </c>
      <c r="M34" s="10" t="s">
        <v>52</v>
      </c>
      <c r="N34" s="1" t="s">
        <v>932</v>
      </c>
      <c r="O34" s="1" t="s">
        <v>52</v>
      </c>
      <c r="P34" s="1" t="s">
        <v>847</v>
      </c>
      <c r="Q34" s="1" t="s">
        <v>52</v>
      </c>
      <c r="R34">
        <v>3</v>
      </c>
      <c r="S34" s="1" t="s">
        <v>52</v>
      </c>
      <c r="T34" s="8"/>
    </row>
    <row r="35" spans="1:20" ht="30" customHeight="1" x14ac:dyDescent="0.3">
      <c r="A35" s="10" t="s">
        <v>933</v>
      </c>
      <c r="B35" s="10" t="s">
        <v>52</v>
      </c>
      <c r="C35" s="10" t="s">
        <v>52</v>
      </c>
      <c r="D35" s="11">
        <v>1</v>
      </c>
      <c r="E35" s="12">
        <f>공종별내역서!F578</f>
        <v>0</v>
      </c>
      <c r="F35" s="12">
        <f t="shared" si="0"/>
        <v>0</v>
      </c>
      <c r="G35" s="12">
        <f>공종별내역서!H578</f>
        <v>0</v>
      </c>
      <c r="H35" s="12">
        <f t="shared" si="1"/>
        <v>0</v>
      </c>
      <c r="I35" s="12">
        <f>공종별내역서!J578</f>
        <v>0</v>
      </c>
      <c r="J35" s="12">
        <f t="shared" si="2"/>
        <v>0</v>
      </c>
      <c r="K35" s="12">
        <f t="shared" si="3"/>
        <v>0</v>
      </c>
      <c r="L35" s="12">
        <f t="shared" si="4"/>
        <v>0</v>
      </c>
      <c r="M35" s="10" t="s">
        <v>52</v>
      </c>
      <c r="N35" s="1" t="s">
        <v>934</v>
      </c>
      <c r="O35" s="1" t="s">
        <v>52</v>
      </c>
      <c r="P35" s="1" t="s">
        <v>932</v>
      </c>
      <c r="Q35" s="1" t="s">
        <v>52</v>
      </c>
      <c r="R35">
        <v>4</v>
      </c>
      <c r="S35" s="1" t="s">
        <v>52</v>
      </c>
      <c r="T35" s="8"/>
    </row>
    <row r="36" spans="1:20" ht="30" customHeight="1" x14ac:dyDescent="0.3">
      <c r="A36" s="10" t="s">
        <v>946</v>
      </c>
      <c r="B36" s="10" t="s">
        <v>52</v>
      </c>
      <c r="C36" s="10" t="s">
        <v>52</v>
      </c>
      <c r="D36" s="11">
        <v>1</v>
      </c>
      <c r="E36" s="12">
        <f>공종별내역서!F601</f>
        <v>0</v>
      </c>
      <c r="F36" s="12">
        <f t="shared" si="0"/>
        <v>0</v>
      </c>
      <c r="G36" s="12">
        <f>공종별내역서!H601</f>
        <v>0</v>
      </c>
      <c r="H36" s="12">
        <f t="shared" si="1"/>
        <v>0</v>
      </c>
      <c r="I36" s="12">
        <f>공종별내역서!J601</f>
        <v>0</v>
      </c>
      <c r="J36" s="12">
        <f t="shared" si="2"/>
        <v>0</v>
      </c>
      <c r="K36" s="12">
        <f t="shared" si="3"/>
        <v>0</v>
      </c>
      <c r="L36" s="12">
        <f t="shared" si="4"/>
        <v>0</v>
      </c>
      <c r="M36" s="10" t="s">
        <v>52</v>
      </c>
      <c r="N36" s="1" t="s">
        <v>947</v>
      </c>
      <c r="O36" s="1" t="s">
        <v>52</v>
      </c>
      <c r="P36" s="1" t="s">
        <v>932</v>
      </c>
      <c r="Q36" s="1" t="s">
        <v>52</v>
      </c>
      <c r="R36">
        <v>4</v>
      </c>
      <c r="S36" s="1" t="s">
        <v>52</v>
      </c>
      <c r="T36" s="8"/>
    </row>
    <row r="37" spans="1:20" ht="30" customHeight="1" x14ac:dyDescent="0.3">
      <c r="A37" s="10" t="s">
        <v>963</v>
      </c>
      <c r="B37" s="10" t="s">
        <v>52</v>
      </c>
      <c r="C37" s="10" t="s">
        <v>52</v>
      </c>
      <c r="D37" s="11">
        <v>1</v>
      </c>
      <c r="E37" s="12">
        <f>F38+F42+F43+F44</f>
        <v>0</v>
      </c>
      <c r="F37" s="12">
        <f t="shared" si="0"/>
        <v>0</v>
      </c>
      <c r="G37" s="12">
        <f>H38+H42+H43+H44</f>
        <v>0</v>
      </c>
      <c r="H37" s="12">
        <f t="shared" si="1"/>
        <v>0</v>
      </c>
      <c r="I37" s="12">
        <f>J38+J42+J43+J44</f>
        <v>0</v>
      </c>
      <c r="J37" s="12">
        <f t="shared" si="2"/>
        <v>0</v>
      </c>
      <c r="K37" s="12">
        <f t="shared" si="3"/>
        <v>0</v>
      </c>
      <c r="L37" s="12">
        <f t="shared" si="4"/>
        <v>0</v>
      </c>
      <c r="M37" s="10" t="s">
        <v>52</v>
      </c>
      <c r="N37" s="1" t="s">
        <v>964</v>
      </c>
      <c r="O37" s="1" t="s">
        <v>52</v>
      </c>
      <c r="P37" s="1" t="s">
        <v>847</v>
      </c>
      <c r="Q37" s="1" t="s">
        <v>52</v>
      </c>
      <c r="R37">
        <v>3</v>
      </c>
      <c r="S37" s="1" t="s">
        <v>52</v>
      </c>
      <c r="T37" s="8"/>
    </row>
    <row r="38" spans="1:20" ht="30" customHeight="1" x14ac:dyDescent="0.3">
      <c r="A38" s="10" t="s">
        <v>965</v>
      </c>
      <c r="B38" s="10" t="s">
        <v>52</v>
      </c>
      <c r="C38" s="10" t="s">
        <v>52</v>
      </c>
      <c r="D38" s="11">
        <v>1</v>
      </c>
      <c r="E38" s="12">
        <f>F39+F40+F41</f>
        <v>0</v>
      </c>
      <c r="F38" s="12">
        <f t="shared" si="0"/>
        <v>0</v>
      </c>
      <c r="G38" s="12">
        <f>H39+H40+H41</f>
        <v>0</v>
      </c>
      <c r="H38" s="12">
        <f t="shared" si="1"/>
        <v>0</v>
      </c>
      <c r="I38" s="12">
        <f>J39+J40+J41</f>
        <v>0</v>
      </c>
      <c r="J38" s="12">
        <f t="shared" si="2"/>
        <v>0</v>
      </c>
      <c r="K38" s="12">
        <f t="shared" si="3"/>
        <v>0</v>
      </c>
      <c r="L38" s="12">
        <f t="shared" si="4"/>
        <v>0</v>
      </c>
      <c r="M38" s="10" t="s">
        <v>52</v>
      </c>
      <c r="N38" s="1" t="s">
        <v>966</v>
      </c>
      <c r="O38" s="1" t="s">
        <v>52</v>
      </c>
      <c r="P38" s="1" t="s">
        <v>964</v>
      </c>
      <c r="Q38" s="1" t="s">
        <v>52</v>
      </c>
      <c r="R38">
        <v>4</v>
      </c>
      <c r="S38" s="1" t="s">
        <v>52</v>
      </c>
      <c r="T38" s="8"/>
    </row>
    <row r="39" spans="1:20" ht="30" customHeight="1" x14ac:dyDescent="0.3">
      <c r="A39" s="10" t="s">
        <v>967</v>
      </c>
      <c r="B39" s="10" t="s">
        <v>52</v>
      </c>
      <c r="C39" s="10" t="s">
        <v>52</v>
      </c>
      <c r="D39" s="11">
        <v>1</v>
      </c>
      <c r="E39" s="12">
        <f>공종별내역서!F624</f>
        <v>0</v>
      </c>
      <c r="F39" s="12">
        <f t="shared" si="0"/>
        <v>0</v>
      </c>
      <c r="G39" s="12">
        <f>공종별내역서!H624</f>
        <v>0</v>
      </c>
      <c r="H39" s="12">
        <f t="shared" si="1"/>
        <v>0</v>
      </c>
      <c r="I39" s="12">
        <f>공종별내역서!J624</f>
        <v>0</v>
      </c>
      <c r="J39" s="12">
        <f t="shared" si="2"/>
        <v>0</v>
      </c>
      <c r="K39" s="12">
        <f t="shared" si="3"/>
        <v>0</v>
      </c>
      <c r="L39" s="12">
        <f t="shared" si="4"/>
        <v>0</v>
      </c>
      <c r="M39" s="10" t="s">
        <v>52</v>
      </c>
      <c r="N39" s="1" t="s">
        <v>968</v>
      </c>
      <c r="O39" s="1" t="s">
        <v>52</v>
      </c>
      <c r="P39" s="1" t="s">
        <v>966</v>
      </c>
      <c r="Q39" s="1" t="s">
        <v>52</v>
      </c>
      <c r="R39">
        <v>5</v>
      </c>
      <c r="S39" s="1" t="s">
        <v>52</v>
      </c>
      <c r="T39" s="8"/>
    </row>
    <row r="40" spans="1:20" ht="30" customHeight="1" x14ac:dyDescent="0.3">
      <c r="A40" s="10" t="s">
        <v>971</v>
      </c>
      <c r="B40" s="10" t="s">
        <v>52</v>
      </c>
      <c r="C40" s="10" t="s">
        <v>52</v>
      </c>
      <c r="D40" s="11">
        <v>1</v>
      </c>
      <c r="E40" s="12">
        <f>공종별내역서!F647</f>
        <v>0</v>
      </c>
      <c r="F40" s="12">
        <f t="shared" si="0"/>
        <v>0</v>
      </c>
      <c r="G40" s="12">
        <f>공종별내역서!H647</f>
        <v>0</v>
      </c>
      <c r="H40" s="12">
        <f t="shared" si="1"/>
        <v>0</v>
      </c>
      <c r="I40" s="12">
        <f>공종별내역서!J647</f>
        <v>0</v>
      </c>
      <c r="J40" s="12">
        <f t="shared" si="2"/>
        <v>0</v>
      </c>
      <c r="K40" s="12">
        <f t="shared" si="3"/>
        <v>0</v>
      </c>
      <c r="L40" s="12">
        <f t="shared" si="4"/>
        <v>0</v>
      </c>
      <c r="M40" s="10" t="s">
        <v>52</v>
      </c>
      <c r="N40" s="1" t="s">
        <v>972</v>
      </c>
      <c r="O40" s="1" t="s">
        <v>52</v>
      </c>
      <c r="P40" s="1" t="s">
        <v>966</v>
      </c>
      <c r="Q40" s="1" t="s">
        <v>52</v>
      </c>
      <c r="R40">
        <v>5</v>
      </c>
      <c r="S40" s="1" t="s">
        <v>52</v>
      </c>
      <c r="T40" s="8"/>
    </row>
    <row r="41" spans="1:20" ht="30" customHeight="1" x14ac:dyDescent="0.3">
      <c r="A41" s="10" t="s">
        <v>977</v>
      </c>
      <c r="B41" s="10" t="s">
        <v>52</v>
      </c>
      <c r="C41" s="10" t="s">
        <v>52</v>
      </c>
      <c r="D41" s="11">
        <v>1</v>
      </c>
      <c r="E41" s="12">
        <f>공종별내역서!F670</f>
        <v>0</v>
      </c>
      <c r="F41" s="12">
        <f t="shared" si="0"/>
        <v>0</v>
      </c>
      <c r="G41" s="12">
        <f>공종별내역서!H670</f>
        <v>0</v>
      </c>
      <c r="H41" s="12">
        <f t="shared" si="1"/>
        <v>0</v>
      </c>
      <c r="I41" s="12">
        <f>공종별내역서!J670</f>
        <v>0</v>
      </c>
      <c r="J41" s="12">
        <f t="shared" si="2"/>
        <v>0</v>
      </c>
      <c r="K41" s="12">
        <f t="shared" si="3"/>
        <v>0</v>
      </c>
      <c r="L41" s="12">
        <f t="shared" si="4"/>
        <v>0</v>
      </c>
      <c r="M41" s="10" t="s">
        <v>52</v>
      </c>
      <c r="N41" s="1" t="s">
        <v>978</v>
      </c>
      <c r="O41" s="1" t="s">
        <v>52</v>
      </c>
      <c r="P41" s="1" t="s">
        <v>966</v>
      </c>
      <c r="Q41" s="1" t="s">
        <v>52</v>
      </c>
      <c r="R41">
        <v>5</v>
      </c>
      <c r="S41" s="1" t="s">
        <v>52</v>
      </c>
      <c r="T41" s="8"/>
    </row>
    <row r="42" spans="1:20" ht="30" customHeight="1" x14ac:dyDescent="0.3">
      <c r="A42" s="10" t="s">
        <v>980</v>
      </c>
      <c r="B42" s="10" t="s">
        <v>52</v>
      </c>
      <c r="C42" s="10" t="s">
        <v>52</v>
      </c>
      <c r="D42" s="11">
        <v>1</v>
      </c>
      <c r="E42" s="12">
        <f>공종별내역서!F693</f>
        <v>0</v>
      </c>
      <c r="F42" s="12">
        <f t="shared" si="0"/>
        <v>0</v>
      </c>
      <c r="G42" s="12">
        <f>공종별내역서!H693</f>
        <v>0</v>
      </c>
      <c r="H42" s="12">
        <f t="shared" si="1"/>
        <v>0</v>
      </c>
      <c r="I42" s="12">
        <f>공종별내역서!J693</f>
        <v>0</v>
      </c>
      <c r="J42" s="12">
        <f t="shared" si="2"/>
        <v>0</v>
      </c>
      <c r="K42" s="12">
        <f t="shared" si="3"/>
        <v>0</v>
      </c>
      <c r="L42" s="12">
        <f t="shared" si="4"/>
        <v>0</v>
      </c>
      <c r="M42" s="10" t="s">
        <v>52</v>
      </c>
      <c r="N42" s="1" t="s">
        <v>981</v>
      </c>
      <c r="O42" s="1" t="s">
        <v>52</v>
      </c>
      <c r="P42" s="1" t="s">
        <v>964</v>
      </c>
      <c r="Q42" s="1" t="s">
        <v>52</v>
      </c>
      <c r="R42">
        <v>4</v>
      </c>
      <c r="S42" s="1" t="s">
        <v>52</v>
      </c>
      <c r="T42" s="8"/>
    </row>
    <row r="43" spans="1:20" ht="30" customHeight="1" x14ac:dyDescent="0.3">
      <c r="A43" s="10" t="s">
        <v>985</v>
      </c>
      <c r="B43" s="10" t="s">
        <v>52</v>
      </c>
      <c r="C43" s="10" t="s">
        <v>52</v>
      </c>
      <c r="D43" s="11">
        <v>1</v>
      </c>
      <c r="E43" s="12">
        <f>공종별내역서!F716</f>
        <v>0</v>
      </c>
      <c r="F43" s="12">
        <f t="shared" si="0"/>
        <v>0</v>
      </c>
      <c r="G43" s="12">
        <f>공종별내역서!H716</f>
        <v>0</v>
      </c>
      <c r="H43" s="12">
        <f t="shared" si="1"/>
        <v>0</v>
      </c>
      <c r="I43" s="12">
        <f>공종별내역서!J716</f>
        <v>0</v>
      </c>
      <c r="J43" s="12">
        <f t="shared" si="2"/>
        <v>0</v>
      </c>
      <c r="K43" s="12">
        <f t="shared" si="3"/>
        <v>0</v>
      </c>
      <c r="L43" s="12">
        <f t="shared" si="4"/>
        <v>0</v>
      </c>
      <c r="M43" s="10" t="s">
        <v>52</v>
      </c>
      <c r="N43" s="1" t="s">
        <v>986</v>
      </c>
      <c r="O43" s="1" t="s">
        <v>52</v>
      </c>
      <c r="P43" s="1" t="s">
        <v>964</v>
      </c>
      <c r="Q43" s="1" t="s">
        <v>52</v>
      </c>
      <c r="R43">
        <v>4</v>
      </c>
      <c r="S43" s="1" t="s">
        <v>52</v>
      </c>
      <c r="T43" s="8"/>
    </row>
    <row r="44" spans="1:20" ht="30" customHeight="1" x14ac:dyDescent="0.3">
      <c r="A44" s="10" t="s">
        <v>990</v>
      </c>
      <c r="B44" s="10" t="s">
        <v>52</v>
      </c>
      <c r="C44" s="10" t="s">
        <v>52</v>
      </c>
      <c r="D44" s="11">
        <v>1</v>
      </c>
      <c r="E44" s="12">
        <f>공종별내역서!F739</f>
        <v>0</v>
      </c>
      <c r="F44" s="12">
        <f t="shared" si="0"/>
        <v>0</v>
      </c>
      <c r="G44" s="12">
        <f>공종별내역서!H739</f>
        <v>0</v>
      </c>
      <c r="H44" s="12">
        <f t="shared" si="1"/>
        <v>0</v>
      </c>
      <c r="I44" s="12">
        <f>공종별내역서!J739</f>
        <v>0</v>
      </c>
      <c r="J44" s="12">
        <f t="shared" si="2"/>
        <v>0</v>
      </c>
      <c r="K44" s="12">
        <f t="shared" si="3"/>
        <v>0</v>
      </c>
      <c r="L44" s="12">
        <f t="shared" si="4"/>
        <v>0</v>
      </c>
      <c r="M44" s="10" t="s">
        <v>52</v>
      </c>
      <c r="N44" s="1" t="s">
        <v>991</v>
      </c>
      <c r="O44" s="1" t="s">
        <v>52</v>
      </c>
      <c r="P44" s="1" t="s">
        <v>964</v>
      </c>
      <c r="Q44" s="1" t="s">
        <v>52</v>
      </c>
      <c r="R44">
        <v>4</v>
      </c>
      <c r="S44" s="1" t="s">
        <v>52</v>
      </c>
      <c r="T44" s="8"/>
    </row>
    <row r="45" spans="1:20" ht="30" customHeight="1" x14ac:dyDescent="0.3">
      <c r="A45" s="11"/>
      <c r="B45" s="11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T45" s="8"/>
    </row>
    <row r="46" spans="1:20" ht="30" customHeight="1" x14ac:dyDescent="0.3">
      <c r="A46" s="10" t="s">
        <v>116</v>
      </c>
      <c r="B46" s="11"/>
      <c r="C46" s="11"/>
      <c r="D46" s="11"/>
      <c r="E46" s="11"/>
      <c r="F46" s="12">
        <f>F5</f>
        <v>0</v>
      </c>
      <c r="G46" s="11"/>
      <c r="H46" s="12">
        <f>H5</f>
        <v>0</v>
      </c>
      <c r="I46" s="11"/>
      <c r="J46" s="12">
        <f>J5</f>
        <v>0</v>
      </c>
      <c r="K46" s="11"/>
      <c r="L46" s="12">
        <f>L5</f>
        <v>0</v>
      </c>
      <c r="M46" s="11"/>
      <c r="T46" s="8"/>
    </row>
  </sheetData>
  <mergeCells count="16">
    <mergeCell ref="G3:H3"/>
    <mergeCell ref="A3:A4"/>
    <mergeCell ref="B3:B4"/>
    <mergeCell ref="C3:C4"/>
    <mergeCell ref="D3:D4"/>
    <mergeCell ref="E3:F3"/>
    <mergeCell ref="Q3:Q4"/>
    <mergeCell ref="R3:R4"/>
    <mergeCell ref="S3:S4"/>
    <mergeCell ref="T3:T4"/>
    <mergeCell ref="I3:J3"/>
    <mergeCell ref="K3:L3"/>
    <mergeCell ref="M3:M4"/>
    <mergeCell ref="N3:N4"/>
    <mergeCell ref="O3:O4"/>
    <mergeCell ref="P3:P4"/>
  </mergeCells>
  <phoneticPr fontId="1" type="noConversion"/>
  <pageMargins left="0.78740157480314954" right="0" top="0.39370078740157477" bottom="0.39370078740157477" header="0" footer="0"/>
  <pageSetup paperSize="9" scale="65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EC826E-7A72-41B5-A586-FD2B3E0A6E13}">
  <sheetPr>
    <pageSetUpPr fitToPage="1"/>
  </sheetPr>
  <dimension ref="A1:AV739"/>
  <sheetViews>
    <sheetView workbookViewId="0"/>
  </sheetViews>
  <sheetFormatPr defaultRowHeight="16.5" x14ac:dyDescent="0.3"/>
  <cols>
    <col min="1" max="2" width="30.625" customWidth="1"/>
    <col min="3" max="3" width="4.625" customWidth="1"/>
    <col min="4" max="4" width="8.625" customWidth="1"/>
    <col min="5" max="12" width="13.625" customWidth="1"/>
    <col min="13" max="13" width="12.625" customWidth="1"/>
    <col min="14" max="43" width="2.625" hidden="1" customWidth="1"/>
    <col min="44" max="44" width="10.625" hidden="1" customWidth="1"/>
    <col min="45" max="46" width="1.625" hidden="1" customWidth="1"/>
    <col min="47" max="47" width="24.625" hidden="1" customWidth="1"/>
    <col min="48" max="48" width="10.625" hidden="1" customWidth="1"/>
  </cols>
  <sheetData>
    <row r="1" spans="1:48" ht="30" customHeight="1" x14ac:dyDescent="0.3">
      <c r="A1" s="4" t="s">
        <v>1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6"/>
    </row>
    <row r="2" spans="1:48" ht="30" customHeight="1" x14ac:dyDescent="0.3">
      <c r="A2" s="30" t="s">
        <v>2</v>
      </c>
      <c r="B2" s="30" t="s">
        <v>3</v>
      </c>
      <c r="C2" s="30" t="s">
        <v>4</v>
      </c>
      <c r="D2" s="30" t="s">
        <v>5</v>
      </c>
      <c r="E2" s="30" t="s">
        <v>6</v>
      </c>
      <c r="F2" s="30"/>
      <c r="G2" s="30" t="s">
        <v>9</v>
      </c>
      <c r="H2" s="30"/>
      <c r="I2" s="30" t="s">
        <v>10</v>
      </c>
      <c r="J2" s="30"/>
      <c r="K2" s="30" t="s">
        <v>11</v>
      </c>
      <c r="L2" s="30"/>
      <c r="M2" s="30" t="s">
        <v>12</v>
      </c>
      <c r="N2" s="29" t="s">
        <v>20</v>
      </c>
      <c r="O2" s="29" t="s">
        <v>14</v>
      </c>
      <c r="P2" s="29" t="s">
        <v>21</v>
      </c>
      <c r="Q2" s="29" t="s">
        <v>13</v>
      </c>
      <c r="R2" s="29" t="s">
        <v>22</v>
      </c>
      <c r="S2" s="29" t="s">
        <v>23</v>
      </c>
      <c r="T2" s="29" t="s">
        <v>24</v>
      </c>
      <c r="U2" s="29" t="s">
        <v>25</v>
      </c>
      <c r="V2" s="29" t="s">
        <v>26</v>
      </c>
      <c r="W2" s="29" t="s">
        <v>27</v>
      </c>
      <c r="X2" s="29" t="s">
        <v>28</v>
      </c>
      <c r="Y2" s="29" t="s">
        <v>29</v>
      </c>
      <c r="Z2" s="29" t="s">
        <v>30</v>
      </c>
      <c r="AA2" s="29" t="s">
        <v>31</v>
      </c>
      <c r="AB2" s="29" t="s">
        <v>32</v>
      </c>
      <c r="AC2" s="29" t="s">
        <v>33</v>
      </c>
      <c r="AD2" s="29" t="s">
        <v>34</v>
      </c>
      <c r="AE2" s="29" t="s">
        <v>35</v>
      </c>
      <c r="AF2" s="29" t="s">
        <v>36</v>
      </c>
      <c r="AG2" s="29" t="s">
        <v>37</v>
      </c>
      <c r="AH2" s="29" t="s">
        <v>38</v>
      </c>
      <c r="AI2" s="29" t="s">
        <v>39</v>
      </c>
      <c r="AJ2" s="29" t="s">
        <v>40</v>
      </c>
      <c r="AK2" s="29" t="s">
        <v>41</v>
      </c>
      <c r="AL2" s="29" t="s">
        <v>42</v>
      </c>
      <c r="AM2" s="29" t="s">
        <v>43</v>
      </c>
      <c r="AN2" s="29" t="s">
        <v>44</v>
      </c>
      <c r="AO2" s="29" t="s">
        <v>45</v>
      </c>
      <c r="AP2" s="29" t="s">
        <v>46</v>
      </c>
      <c r="AQ2" s="29" t="s">
        <v>47</v>
      </c>
      <c r="AR2" s="29" t="s">
        <v>48</v>
      </c>
      <c r="AS2" s="29" t="s">
        <v>16</v>
      </c>
      <c r="AT2" s="29" t="s">
        <v>17</v>
      </c>
      <c r="AU2" s="29" t="s">
        <v>49</v>
      </c>
      <c r="AV2" s="29" t="s">
        <v>50</v>
      </c>
    </row>
    <row r="3" spans="1:48" ht="30" customHeight="1" x14ac:dyDescent="0.3">
      <c r="A3" s="30"/>
      <c r="B3" s="30"/>
      <c r="C3" s="30"/>
      <c r="D3" s="30"/>
      <c r="E3" s="7" t="s">
        <v>7</v>
      </c>
      <c r="F3" s="7" t="s">
        <v>8</v>
      </c>
      <c r="G3" s="7" t="s">
        <v>7</v>
      </c>
      <c r="H3" s="7" t="s">
        <v>8</v>
      </c>
      <c r="I3" s="7" t="s">
        <v>7</v>
      </c>
      <c r="J3" s="7" t="s">
        <v>8</v>
      </c>
      <c r="K3" s="7" t="s">
        <v>7</v>
      </c>
      <c r="L3" s="7" t="s">
        <v>8</v>
      </c>
      <c r="M3" s="30"/>
      <c r="N3" s="29"/>
      <c r="O3" s="29"/>
      <c r="P3" s="29"/>
      <c r="Q3" s="29"/>
      <c r="R3" s="29"/>
      <c r="S3" s="29"/>
      <c r="T3" s="29"/>
      <c r="U3" s="29"/>
      <c r="V3" s="29"/>
      <c r="W3" s="29"/>
      <c r="X3" s="29"/>
      <c r="Y3" s="29"/>
      <c r="Z3" s="29"/>
      <c r="AA3" s="29"/>
      <c r="AB3" s="29"/>
      <c r="AC3" s="29"/>
      <c r="AD3" s="29"/>
      <c r="AE3" s="29"/>
      <c r="AF3" s="29"/>
      <c r="AG3" s="29"/>
      <c r="AH3" s="29"/>
      <c r="AI3" s="29"/>
      <c r="AJ3" s="29"/>
      <c r="AK3" s="29"/>
      <c r="AL3" s="29"/>
      <c r="AM3" s="29"/>
      <c r="AN3" s="29"/>
      <c r="AO3" s="29"/>
      <c r="AP3" s="29"/>
      <c r="AQ3" s="29"/>
      <c r="AR3" s="29"/>
      <c r="AS3" s="29"/>
      <c r="AT3" s="29"/>
      <c r="AU3" s="29"/>
      <c r="AV3" s="29"/>
    </row>
    <row r="4" spans="1:48" ht="30" customHeight="1" x14ac:dyDescent="0.3">
      <c r="A4" s="13" t="s">
        <v>58</v>
      </c>
      <c r="B4" s="13" t="s">
        <v>60</v>
      </c>
      <c r="C4" s="11"/>
      <c r="D4" s="11"/>
      <c r="E4" s="12"/>
      <c r="F4" s="12"/>
      <c r="G4" s="12"/>
      <c r="H4" s="12"/>
      <c r="I4" s="12"/>
      <c r="J4" s="12"/>
      <c r="K4" s="12"/>
      <c r="L4" s="12"/>
      <c r="M4" s="11"/>
      <c r="Q4" s="1" t="s">
        <v>59</v>
      </c>
    </row>
    <row r="5" spans="1:48" ht="30" customHeight="1" x14ac:dyDescent="0.3">
      <c r="A5" s="13" t="s">
        <v>61</v>
      </c>
      <c r="B5" s="13" t="s">
        <v>62</v>
      </c>
      <c r="C5" s="13" t="s">
        <v>63</v>
      </c>
      <c r="D5" s="11">
        <v>2</v>
      </c>
      <c r="E5" s="12">
        <f>TRUNC(일위대가목록!E48,0)</f>
        <v>0</v>
      </c>
      <c r="F5" s="12">
        <f t="shared" ref="F5:F14" si="0">TRUNC(E5*D5, 0)</f>
        <v>0</v>
      </c>
      <c r="G5" s="12">
        <f>TRUNC(일위대가목록!F48,0)</f>
        <v>0</v>
      </c>
      <c r="H5" s="12">
        <f t="shared" ref="H5:H14" si="1">TRUNC(G5*D5, 0)</f>
        <v>0</v>
      </c>
      <c r="I5" s="12">
        <f>TRUNC(일위대가목록!G48,0)</f>
        <v>0</v>
      </c>
      <c r="J5" s="12">
        <f t="shared" ref="J5:J14" si="2">TRUNC(I5*D5, 0)</f>
        <v>0</v>
      </c>
      <c r="K5" s="12">
        <f t="shared" ref="K5:K14" si="3">TRUNC(E5+G5+I5, 0)</f>
        <v>0</v>
      </c>
      <c r="L5" s="12">
        <f t="shared" ref="L5:L14" si="4">TRUNC(F5+H5+J5, 0)</f>
        <v>0</v>
      </c>
      <c r="M5" s="13" t="s">
        <v>64</v>
      </c>
      <c r="N5" s="1" t="s">
        <v>65</v>
      </c>
      <c r="O5" s="1" t="s">
        <v>52</v>
      </c>
      <c r="P5" s="1" t="s">
        <v>52</v>
      </c>
      <c r="Q5" s="1" t="s">
        <v>59</v>
      </c>
      <c r="R5" s="1" t="s">
        <v>66</v>
      </c>
      <c r="S5" s="1" t="s">
        <v>67</v>
      </c>
      <c r="T5" s="1" t="s">
        <v>67</v>
      </c>
      <c r="AR5" s="1" t="s">
        <v>52</v>
      </c>
      <c r="AS5" s="1" t="s">
        <v>52</v>
      </c>
      <c r="AU5" s="1" t="s">
        <v>68</v>
      </c>
      <c r="AV5">
        <v>327</v>
      </c>
    </row>
    <row r="6" spans="1:48" ht="30" customHeight="1" x14ac:dyDescent="0.3">
      <c r="A6" s="13" t="s">
        <v>69</v>
      </c>
      <c r="B6" s="13" t="s">
        <v>70</v>
      </c>
      <c r="C6" s="13" t="s">
        <v>63</v>
      </c>
      <c r="D6" s="11">
        <v>7</v>
      </c>
      <c r="E6" s="12">
        <f>TRUNC(일위대가목록!E51,0)</f>
        <v>0</v>
      </c>
      <c r="F6" s="12">
        <f t="shared" si="0"/>
        <v>0</v>
      </c>
      <c r="G6" s="12">
        <f>TRUNC(일위대가목록!F51,0)</f>
        <v>0</v>
      </c>
      <c r="H6" s="12">
        <f t="shared" si="1"/>
        <v>0</v>
      </c>
      <c r="I6" s="12">
        <f>TRUNC(일위대가목록!G51,0)</f>
        <v>0</v>
      </c>
      <c r="J6" s="12">
        <f t="shared" si="2"/>
        <v>0</v>
      </c>
      <c r="K6" s="12">
        <f t="shared" si="3"/>
        <v>0</v>
      </c>
      <c r="L6" s="12">
        <f t="shared" si="4"/>
        <v>0</v>
      </c>
      <c r="M6" s="13" t="s">
        <v>71</v>
      </c>
      <c r="N6" s="1" t="s">
        <v>72</v>
      </c>
      <c r="O6" s="1" t="s">
        <v>52</v>
      </c>
      <c r="P6" s="1" t="s">
        <v>52</v>
      </c>
      <c r="Q6" s="1" t="s">
        <v>59</v>
      </c>
      <c r="R6" s="1" t="s">
        <v>66</v>
      </c>
      <c r="S6" s="1" t="s">
        <v>67</v>
      </c>
      <c r="T6" s="1" t="s">
        <v>67</v>
      </c>
      <c r="AR6" s="1" t="s">
        <v>52</v>
      </c>
      <c r="AS6" s="1" t="s">
        <v>52</v>
      </c>
      <c r="AU6" s="1" t="s">
        <v>73</v>
      </c>
      <c r="AV6">
        <v>325</v>
      </c>
    </row>
    <row r="7" spans="1:48" ht="30" customHeight="1" x14ac:dyDescent="0.3">
      <c r="A7" s="13" t="s">
        <v>74</v>
      </c>
      <c r="B7" s="13" t="s">
        <v>75</v>
      </c>
      <c r="C7" s="13" t="s">
        <v>76</v>
      </c>
      <c r="D7" s="11">
        <v>2</v>
      </c>
      <c r="E7" s="12">
        <f>TRUNC(일위대가목록!E52,0)</f>
        <v>0</v>
      </c>
      <c r="F7" s="12">
        <f t="shared" si="0"/>
        <v>0</v>
      </c>
      <c r="G7" s="12">
        <f>TRUNC(일위대가목록!F52,0)</f>
        <v>0</v>
      </c>
      <c r="H7" s="12">
        <f t="shared" si="1"/>
        <v>0</v>
      </c>
      <c r="I7" s="12">
        <f>TRUNC(일위대가목록!G52,0)</f>
        <v>0</v>
      </c>
      <c r="J7" s="12">
        <f t="shared" si="2"/>
        <v>0</v>
      </c>
      <c r="K7" s="12">
        <f t="shared" si="3"/>
        <v>0</v>
      </c>
      <c r="L7" s="12">
        <f t="shared" si="4"/>
        <v>0</v>
      </c>
      <c r="M7" s="13" t="s">
        <v>77</v>
      </c>
      <c r="N7" s="1" t="s">
        <v>78</v>
      </c>
      <c r="O7" s="1" t="s">
        <v>52</v>
      </c>
      <c r="P7" s="1" t="s">
        <v>52</v>
      </c>
      <c r="Q7" s="1" t="s">
        <v>59</v>
      </c>
      <c r="R7" s="1" t="s">
        <v>66</v>
      </c>
      <c r="S7" s="1" t="s">
        <v>67</v>
      </c>
      <c r="T7" s="1" t="s">
        <v>67</v>
      </c>
      <c r="AR7" s="1" t="s">
        <v>52</v>
      </c>
      <c r="AS7" s="1" t="s">
        <v>52</v>
      </c>
      <c r="AU7" s="1" t="s">
        <v>79</v>
      </c>
      <c r="AV7">
        <v>326</v>
      </c>
    </row>
    <row r="8" spans="1:48" ht="30" customHeight="1" x14ac:dyDescent="0.3">
      <c r="A8" s="13" t="s">
        <v>80</v>
      </c>
      <c r="B8" s="13" t="s">
        <v>81</v>
      </c>
      <c r="C8" s="13" t="s">
        <v>82</v>
      </c>
      <c r="D8" s="11">
        <v>2</v>
      </c>
      <c r="E8" s="12">
        <f>TRUNC(일위대가목록!E50,0)</f>
        <v>0</v>
      </c>
      <c r="F8" s="12">
        <f t="shared" si="0"/>
        <v>0</v>
      </c>
      <c r="G8" s="12">
        <f>TRUNC(일위대가목록!F50,0)</f>
        <v>0</v>
      </c>
      <c r="H8" s="12">
        <f t="shared" si="1"/>
        <v>0</v>
      </c>
      <c r="I8" s="12">
        <f>TRUNC(일위대가목록!G50,0)</f>
        <v>0</v>
      </c>
      <c r="J8" s="12">
        <f t="shared" si="2"/>
        <v>0</v>
      </c>
      <c r="K8" s="12">
        <f t="shared" si="3"/>
        <v>0</v>
      </c>
      <c r="L8" s="12">
        <f t="shared" si="4"/>
        <v>0</v>
      </c>
      <c r="M8" s="13" t="s">
        <v>83</v>
      </c>
      <c r="N8" s="1" t="s">
        <v>84</v>
      </c>
      <c r="O8" s="1" t="s">
        <v>52</v>
      </c>
      <c r="P8" s="1" t="s">
        <v>52</v>
      </c>
      <c r="Q8" s="1" t="s">
        <v>59</v>
      </c>
      <c r="R8" s="1" t="s">
        <v>66</v>
      </c>
      <c r="S8" s="1" t="s">
        <v>67</v>
      </c>
      <c r="T8" s="1" t="s">
        <v>67</v>
      </c>
      <c r="AR8" s="1" t="s">
        <v>52</v>
      </c>
      <c r="AS8" s="1" t="s">
        <v>52</v>
      </c>
      <c r="AU8" s="1" t="s">
        <v>85</v>
      </c>
      <c r="AV8">
        <v>328</v>
      </c>
    </row>
    <row r="9" spans="1:48" ht="30" customHeight="1" x14ac:dyDescent="0.3">
      <c r="A9" s="13" t="s">
        <v>86</v>
      </c>
      <c r="B9" s="13" t="s">
        <v>87</v>
      </c>
      <c r="C9" s="13" t="s">
        <v>76</v>
      </c>
      <c r="D9" s="11">
        <v>7</v>
      </c>
      <c r="E9" s="12">
        <f>TRUNC(일위대가목록!E53,0)</f>
        <v>0</v>
      </c>
      <c r="F9" s="12">
        <f t="shared" si="0"/>
        <v>0</v>
      </c>
      <c r="G9" s="12">
        <f>TRUNC(일위대가목록!F53,0)</f>
        <v>0</v>
      </c>
      <c r="H9" s="12">
        <f t="shared" si="1"/>
        <v>0</v>
      </c>
      <c r="I9" s="12">
        <f>TRUNC(일위대가목록!G53,0)</f>
        <v>0</v>
      </c>
      <c r="J9" s="12">
        <f t="shared" si="2"/>
        <v>0</v>
      </c>
      <c r="K9" s="12">
        <f t="shared" si="3"/>
        <v>0</v>
      </c>
      <c r="L9" s="12">
        <f t="shared" si="4"/>
        <v>0</v>
      </c>
      <c r="M9" s="13" t="s">
        <v>88</v>
      </c>
      <c r="N9" s="1" t="s">
        <v>89</v>
      </c>
      <c r="O9" s="1" t="s">
        <v>52</v>
      </c>
      <c r="P9" s="1" t="s">
        <v>52</v>
      </c>
      <c r="Q9" s="1" t="s">
        <v>59</v>
      </c>
      <c r="R9" s="1" t="s">
        <v>66</v>
      </c>
      <c r="S9" s="1" t="s">
        <v>67</v>
      </c>
      <c r="T9" s="1" t="s">
        <v>67</v>
      </c>
      <c r="AR9" s="1" t="s">
        <v>52</v>
      </c>
      <c r="AS9" s="1" t="s">
        <v>52</v>
      </c>
      <c r="AU9" s="1" t="s">
        <v>90</v>
      </c>
      <c r="AV9">
        <v>329</v>
      </c>
    </row>
    <row r="10" spans="1:48" ht="30" customHeight="1" x14ac:dyDescent="0.3">
      <c r="A10" s="13" t="s">
        <v>91</v>
      </c>
      <c r="B10" s="13" t="s">
        <v>92</v>
      </c>
      <c r="C10" s="13" t="s">
        <v>76</v>
      </c>
      <c r="D10" s="11">
        <v>1</v>
      </c>
      <c r="E10" s="12">
        <f>TRUNC(일위대가목록!E54,0)</f>
        <v>0</v>
      </c>
      <c r="F10" s="12">
        <f t="shared" si="0"/>
        <v>0</v>
      </c>
      <c r="G10" s="12">
        <f>TRUNC(일위대가목록!F54,0)</f>
        <v>0</v>
      </c>
      <c r="H10" s="12">
        <f t="shared" si="1"/>
        <v>0</v>
      </c>
      <c r="I10" s="12">
        <f>TRUNC(일위대가목록!G54,0)</f>
        <v>0</v>
      </c>
      <c r="J10" s="12">
        <f t="shared" si="2"/>
        <v>0</v>
      </c>
      <c r="K10" s="12">
        <f t="shared" si="3"/>
        <v>0</v>
      </c>
      <c r="L10" s="12">
        <f t="shared" si="4"/>
        <v>0</v>
      </c>
      <c r="M10" s="13" t="s">
        <v>93</v>
      </c>
      <c r="N10" s="1" t="s">
        <v>94</v>
      </c>
      <c r="O10" s="1" t="s">
        <v>52</v>
      </c>
      <c r="P10" s="1" t="s">
        <v>52</v>
      </c>
      <c r="Q10" s="1" t="s">
        <v>59</v>
      </c>
      <c r="R10" s="1" t="s">
        <v>66</v>
      </c>
      <c r="S10" s="1" t="s">
        <v>67</v>
      </c>
      <c r="T10" s="1" t="s">
        <v>67</v>
      </c>
      <c r="AR10" s="1" t="s">
        <v>52</v>
      </c>
      <c r="AS10" s="1" t="s">
        <v>52</v>
      </c>
      <c r="AU10" s="1" t="s">
        <v>95</v>
      </c>
      <c r="AV10">
        <v>330</v>
      </c>
    </row>
    <row r="11" spans="1:48" ht="30" customHeight="1" x14ac:dyDescent="0.3">
      <c r="A11" s="13" t="s">
        <v>96</v>
      </c>
      <c r="B11" s="13" t="s">
        <v>97</v>
      </c>
      <c r="C11" s="13" t="s">
        <v>98</v>
      </c>
      <c r="D11" s="11">
        <v>2</v>
      </c>
      <c r="E11" s="12">
        <f>TRUNC(일위대가목록!E46,0)</f>
        <v>0</v>
      </c>
      <c r="F11" s="12">
        <f t="shared" si="0"/>
        <v>0</v>
      </c>
      <c r="G11" s="12">
        <f>TRUNC(일위대가목록!F46,0)</f>
        <v>0</v>
      </c>
      <c r="H11" s="12">
        <f t="shared" si="1"/>
        <v>0</v>
      </c>
      <c r="I11" s="12">
        <f>TRUNC(일위대가목록!G46,0)</f>
        <v>0</v>
      </c>
      <c r="J11" s="12">
        <f t="shared" si="2"/>
        <v>0</v>
      </c>
      <c r="K11" s="12">
        <f t="shared" si="3"/>
        <v>0</v>
      </c>
      <c r="L11" s="12">
        <f t="shared" si="4"/>
        <v>0</v>
      </c>
      <c r="M11" s="13" t="s">
        <v>99</v>
      </c>
      <c r="N11" s="1" t="s">
        <v>100</v>
      </c>
      <c r="O11" s="1" t="s">
        <v>52</v>
      </c>
      <c r="P11" s="1" t="s">
        <v>52</v>
      </c>
      <c r="Q11" s="1" t="s">
        <v>59</v>
      </c>
      <c r="R11" s="1" t="s">
        <v>66</v>
      </c>
      <c r="S11" s="1" t="s">
        <v>67</v>
      </c>
      <c r="T11" s="1" t="s">
        <v>67</v>
      </c>
      <c r="AR11" s="1" t="s">
        <v>52</v>
      </c>
      <c r="AS11" s="1" t="s">
        <v>52</v>
      </c>
      <c r="AU11" s="1" t="s">
        <v>101</v>
      </c>
      <c r="AV11">
        <v>331</v>
      </c>
    </row>
    <row r="12" spans="1:48" ht="30" customHeight="1" x14ac:dyDescent="0.3">
      <c r="A12" s="13" t="s">
        <v>96</v>
      </c>
      <c r="B12" s="13" t="s">
        <v>102</v>
      </c>
      <c r="C12" s="13" t="s">
        <v>98</v>
      </c>
      <c r="D12" s="11">
        <v>2</v>
      </c>
      <c r="E12" s="12">
        <f>TRUNC(일위대가목록!E47,0)</f>
        <v>0</v>
      </c>
      <c r="F12" s="12">
        <f t="shared" si="0"/>
        <v>0</v>
      </c>
      <c r="G12" s="12">
        <f>TRUNC(일위대가목록!F47,0)</f>
        <v>0</v>
      </c>
      <c r="H12" s="12">
        <f t="shared" si="1"/>
        <v>0</v>
      </c>
      <c r="I12" s="12">
        <f>TRUNC(일위대가목록!G47,0)</f>
        <v>0</v>
      </c>
      <c r="J12" s="12">
        <f t="shared" si="2"/>
        <v>0</v>
      </c>
      <c r="K12" s="12">
        <f t="shared" si="3"/>
        <v>0</v>
      </c>
      <c r="L12" s="12">
        <f t="shared" si="4"/>
        <v>0</v>
      </c>
      <c r="M12" s="13" t="s">
        <v>103</v>
      </c>
      <c r="N12" s="1" t="s">
        <v>104</v>
      </c>
      <c r="O12" s="1" t="s">
        <v>52</v>
      </c>
      <c r="P12" s="1" t="s">
        <v>52</v>
      </c>
      <c r="Q12" s="1" t="s">
        <v>59</v>
      </c>
      <c r="R12" s="1" t="s">
        <v>66</v>
      </c>
      <c r="S12" s="1" t="s">
        <v>67</v>
      </c>
      <c r="T12" s="1" t="s">
        <v>67</v>
      </c>
      <c r="AR12" s="1" t="s">
        <v>52</v>
      </c>
      <c r="AS12" s="1" t="s">
        <v>52</v>
      </c>
      <c r="AU12" s="1" t="s">
        <v>105</v>
      </c>
      <c r="AV12">
        <v>332</v>
      </c>
    </row>
    <row r="13" spans="1:48" ht="30" customHeight="1" x14ac:dyDescent="0.3">
      <c r="A13" s="13" t="s">
        <v>106</v>
      </c>
      <c r="B13" s="13" t="s">
        <v>107</v>
      </c>
      <c r="C13" s="13" t="s">
        <v>98</v>
      </c>
      <c r="D13" s="11">
        <v>4</v>
      </c>
      <c r="E13" s="12">
        <f>TRUNC(일위대가목록!E45,0)</f>
        <v>0</v>
      </c>
      <c r="F13" s="12">
        <f t="shared" si="0"/>
        <v>0</v>
      </c>
      <c r="G13" s="12">
        <f>TRUNC(일위대가목록!F45,0)</f>
        <v>0</v>
      </c>
      <c r="H13" s="12">
        <f t="shared" si="1"/>
        <v>0</v>
      </c>
      <c r="I13" s="12">
        <f>TRUNC(일위대가목록!G45,0)</f>
        <v>0</v>
      </c>
      <c r="J13" s="12">
        <f t="shared" si="2"/>
        <v>0</v>
      </c>
      <c r="K13" s="12">
        <f t="shared" si="3"/>
        <v>0</v>
      </c>
      <c r="L13" s="12">
        <f t="shared" si="4"/>
        <v>0</v>
      </c>
      <c r="M13" s="13" t="s">
        <v>108</v>
      </c>
      <c r="N13" s="1" t="s">
        <v>109</v>
      </c>
      <c r="O13" s="1" t="s">
        <v>52</v>
      </c>
      <c r="P13" s="1" t="s">
        <v>52</v>
      </c>
      <c r="Q13" s="1" t="s">
        <v>59</v>
      </c>
      <c r="R13" s="1" t="s">
        <v>66</v>
      </c>
      <c r="S13" s="1" t="s">
        <v>67</v>
      </c>
      <c r="T13" s="1" t="s">
        <v>67</v>
      </c>
      <c r="AR13" s="1" t="s">
        <v>52</v>
      </c>
      <c r="AS13" s="1" t="s">
        <v>52</v>
      </c>
      <c r="AU13" s="1" t="s">
        <v>110</v>
      </c>
      <c r="AV13">
        <v>333</v>
      </c>
    </row>
    <row r="14" spans="1:48" ht="30" customHeight="1" x14ac:dyDescent="0.3">
      <c r="A14" s="13" t="s">
        <v>111</v>
      </c>
      <c r="B14" s="13" t="s">
        <v>112</v>
      </c>
      <c r="C14" s="13" t="s">
        <v>76</v>
      </c>
      <c r="D14" s="11">
        <v>1</v>
      </c>
      <c r="E14" s="12">
        <f>TRUNC(일위대가목록!E55,0)</f>
        <v>0</v>
      </c>
      <c r="F14" s="12">
        <f t="shared" si="0"/>
        <v>0</v>
      </c>
      <c r="G14" s="12">
        <f>TRUNC(일위대가목록!F55,0)</f>
        <v>0</v>
      </c>
      <c r="H14" s="12">
        <f t="shared" si="1"/>
        <v>0</v>
      </c>
      <c r="I14" s="12">
        <f>TRUNC(일위대가목록!G55,0)</f>
        <v>0</v>
      </c>
      <c r="J14" s="12">
        <f t="shared" si="2"/>
        <v>0</v>
      </c>
      <c r="K14" s="12">
        <f t="shared" si="3"/>
        <v>0</v>
      </c>
      <c r="L14" s="12">
        <f t="shared" si="4"/>
        <v>0</v>
      </c>
      <c r="M14" s="13" t="s">
        <v>113</v>
      </c>
      <c r="N14" s="1" t="s">
        <v>114</v>
      </c>
      <c r="O14" s="1" t="s">
        <v>52</v>
      </c>
      <c r="P14" s="1" t="s">
        <v>52</v>
      </c>
      <c r="Q14" s="1" t="s">
        <v>59</v>
      </c>
      <c r="R14" s="1" t="s">
        <v>66</v>
      </c>
      <c r="S14" s="1" t="s">
        <v>67</v>
      </c>
      <c r="T14" s="1" t="s">
        <v>67</v>
      </c>
      <c r="AR14" s="1" t="s">
        <v>52</v>
      </c>
      <c r="AS14" s="1" t="s">
        <v>52</v>
      </c>
      <c r="AU14" s="1" t="s">
        <v>115</v>
      </c>
      <c r="AV14">
        <v>334</v>
      </c>
    </row>
    <row r="15" spans="1:48" ht="30" customHeight="1" x14ac:dyDescent="0.3">
      <c r="A15" s="11"/>
      <c r="B15" s="11"/>
      <c r="C15" s="11"/>
      <c r="D15" s="11"/>
      <c r="E15" s="12"/>
      <c r="F15" s="12"/>
      <c r="G15" s="12"/>
      <c r="H15" s="12"/>
      <c r="I15" s="12"/>
      <c r="J15" s="12"/>
      <c r="K15" s="12"/>
      <c r="L15" s="12"/>
      <c r="M15" s="11"/>
      <c r="Q15" s="1" t="s">
        <v>59</v>
      </c>
    </row>
    <row r="16" spans="1:48" ht="30" customHeight="1" x14ac:dyDescent="0.3">
      <c r="A16" s="11"/>
      <c r="B16" s="11"/>
      <c r="C16" s="11"/>
      <c r="D16" s="11"/>
      <c r="E16" s="12"/>
      <c r="F16" s="12"/>
      <c r="G16" s="12"/>
      <c r="H16" s="12"/>
      <c r="I16" s="12"/>
      <c r="J16" s="12"/>
      <c r="K16" s="12"/>
      <c r="L16" s="12"/>
      <c r="M16" s="11"/>
      <c r="Q16" s="1" t="s">
        <v>59</v>
      </c>
    </row>
    <row r="17" spans="1:48" ht="30" customHeight="1" x14ac:dyDescent="0.3">
      <c r="A17" s="11"/>
      <c r="B17" s="11"/>
      <c r="C17" s="11"/>
      <c r="D17" s="11"/>
      <c r="E17" s="12"/>
      <c r="F17" s="12"/>
      <c r="G17" s="12"/>
      <c r="H17" s="12"/>
      <c r="I17" s="12"/>
      <c r="J17" s="12"/>
      <c r="K17" s="12"/>
      <c r="L17" s="12"/>
      <c r="M17" s="11"/>
      <c r="Q17" s="1" t="s">
        <v>59</v>
      </c>
    </row>
    <row r="18" spans="1:48" ht="30" customHeight="1" x14ac:dyDescent="0.3">
      <c r="A18" s="11"/>
      <c r="B18" s="11"/>
      <c r="C18" s="11"/>
      <c r="D18" s="11"/>
      <c r="E18" s="12"/>
      <c r="F18" s="12"/>
      <c r="G18" s="12"/>
      <c r="H18" s="12"/>
      <c r="I18" s="12"/>
      <c r="J18" s="12"/>
      <c r="K18" s="12"/>
      <c r="L18" s="12"/>
      <c r="M18" s="11"/>
      <c r="Q18" s="1" t="s">
        <v>59</v>
      </c>
    </row>
    <row r="19" spans="1:48" ht="30" customHeight="1" x14ac:dyDescent="0.3">
      <c r="A19" s="11"/>
      <c r="B19" s="11"/>
      <c r="C19" s="11"/>
      <c r="D19" s="11"/>
      <c r="E19" s="12"/>
      <c r="F19" s="12"/>
      <c r="G19" s="12"/>
      <c r="H19" s="12"/>
      <c r="I19" s="12"/>
      <c r="J19" s="12"/>
      <c r="K19" s="12"/>
      <c r="L19" s="12"/>
      <c r="M19" s="11"/>
      <c r="Q19" s="1" t="s">
        <v>59</v>
      </c>
    </row>
    <row r="20" spans="1:48" ht="30" customHeight="1" x14ac:dyDescent="0.3">
      <c r="A20" s="11"/>
      <c r="B20" s="11"/>
      <c r="C20" s="11"/>
      <c r="D20" s="11"/>
      <c r="E20" s="12"/>
      <c r="F20" s="12"/>
      <c r="G20" s="12"/>
      <c r="H20" s="12"/>
      <c r="I20" s="12"/>
      <c r="J20" s="12"/>
      <c r="K20" s="12"/>
      <c r="L20" s="12"/>
      <c r="M20" s="11"/>
      <c r="Q20" s="1" t="s">
        <v>59</v>
      </c>
    </row>
    <row r="21" spans="1:48" ht="30" customHeight="1" x14ac:dyDescent="0.3">
      <c r="A21" s="11"/>
      <c r="B21" s="11"/>
      <c r="C21" s="11"/>
      <c r="D21" s="11"/>
      <c r="E21" s="12"/>
      <c r="F21" s="12"/>
      <c r="G21" s="12"/>
      <c r="H21" s="12"/>
      <c r="I21" s="12"/>
      <c r="J21" s="12"/>
      <c r="K21" s="12"/>
      <c r="L21" s="12"/>
      <c r="M21" s="11"/>
      <c r="Q21" s="1" t="s">
        <v>59</v>
      </c>
    </row>
    <row r="22" spans="1:48" ht="30" customHeight="1" x14ac:dyDescent="0.3">
      <c r="A22" s="11"/>
      <c r="B22" s="11"/>
      <c r="C22" s="11"/>
      <c r="D22" s="11"/>
      <c r="E22" s="12"/>
      <c r="F22" s="12"/>
      <c r="G22" s="12"/>
      <c r="H22" s="12"/>
      <c r="I22" s="12"/>
      <c r="J22" s="12"/>
      <c r="K22" s="12"/>
      <c r="L22" s="12"/>
      <c r="M22" s="11"/>
      <c r="Q22" s="1" t="s">
        <v>59</v>
      </c>
    </row>
    <row r="23" spans="1:48" ht="30" customHeight="1" x14ac:dyDescent="0.3">
      <c r="A23" s="11"/>
      <c r="B23" s="11"/>
      <c r="C23" s="11"/>
      <c r="D23" s="11"/>
      <c r="E23" s="12"/>
      <c r="F23" s="12"/>
      <c r="G23" s="12"/>
      <c r="H23" s="12"/>
      <c r="I23" s="12"/>
      <c r="J23" s="12"/>
      <c r="K23" s="12"/>
      <c r="L23" s="12"/>
      <c r="M23" s="11"/>
      <c r="Q23" s="1" t="s">
        <v>59</v>
      </c>
    </row>
    <row r="24" spans="1:48" ht="30" customHeight="1" x14ac:dyDescent="0.3">
      <c r="A24" s="11"/>
      <c r="B24" s="11"/>
      <c r="C24" s="11"/>
      <c r="D24" s="11"/>
      <c r="E24" s="12"/>
      <c r="F24" s="12"/>
      <c r="G24" s="12"/>
      <c r="H24" s="12"/>
      <c r="I24" s="12"/>
      <c r="J24" s="12"/>
      <c r="K24" s="12"/>
      <c r="L24" s="12"/>
      <c r="M24" s="11"/>
      <c r="Q24" s="1" t="s">
        <v>59</v>
      </c>
    </row>
    <row r="25" spans="1:48" ht="30" customHeight="1" x14ac:dyDescent="0.3">
      <c r="A25" s="11"/>
      <c r="B25" s="11"/>
      <c r="C25" s="11"/>
      <c r="D25" s="11"/>
      <c r="E25" s="12"/>
      <c r="F25" s="12"/>
      <c r="G25" s="12"/>
      <c r="H25" s="12"/>
      <c r="I25" s="12"/>
      <c r="J25" s="12"/>
      <c r="K25" s="12"/>
      <c r="L25" s="12"/>
      <c r="M25" s="11"/>
      <c r="Q25" s="1" t="s">
        <v>59</v>
      </c>
    </row>
    <row r="26" spans="1:48" ht="30" customHeight="1" x14ac:dyDescent="0.3">
      <c r="A26" s="13" t="s">
        <v>116</v>
      </c>
      <c r="B26" s="11"/>
      <c r="C26" s="11"/>
      <c r="D26" s="11"/>
      <c r="E26" s="12"/>
      <c r="F26" s="12">
        <f>SUMIF(Q5:Q25,"01010101",F5:F25)</f>
        <v>0</v>
      </c>
      <c r="G26" s="12"/>
      <c r="H26" s="12">
        <f>SUMIF(Q5:Q25,"01010101",H5:H25)</f>
        <v>0</v>
      </c>
      <c r="I26" s="12"/>
      <c r="J26" s="12">
        <f>SUMIF(Q5:Q25,"01010101",J5:J25)</f>
        <v>0</v>
      </c>
      <c r="K26" s="12"/>
      <c r="L26" s="12">
        <f>SUMIF(Q5:Q25,"01010101",L5:L25)</f>
        <v>0</v>
      </c>
      <c r="M26" s="11"/>
      <c r="N26" t="s">
        <v>117</v>
      </c>
    </row>
    <row r="27" spans="1:48" ht="30" customHeight="1" x14ac:dyDescent="0.3">
      <c r="A27" s="13" t="s">
        <v>118</v>
      </c>
      <c r="B27" s="13" t="s">
        <v>60</v>
      </c>
      <c r="C27" s="11"/>
      <c r="D27" s="11"/>
      <c r="E27" s="12"/>
      <c r="F27" s="12"/>
      <c r="G27" s="12"/>
      <c r="H27" s="12"/>
      <c r="I27" s="12"/>
      <c r="J27" s="12"/>
      <c r="K27" s="12"/>
      <c r="L27" s="12"/>
      <c r="M27" s="11"/>
      <c r="Q27" s="1" t="s">
        <v>119</v>
      </c>
    </row>
    <row r="28" spans="1:48" ht="30" customHeight="1" x14ac:dyDescent="0.3">
      <c r="A28" s="13" t="s">
        <v>120</v>
      </c>
      <c r="B28" s="13" t="s">
        <v>121</v>
      </c>
      <c r="C28" s="13" t="s">
        <v>122</v>
      </c>
      <c r="D28" s="11">
        <v>64</v>
      </c>
      <c r="E28" s="12">
        <f>TRUNC(일위대가목록!E19,0)</f>
        <v>0</v>
      </c>
      <c r="F28" s="12">
        <f t="shared" ref="F28:F59" si="5">TRUNC(E28*D28, 0)</f>
        <v>0</v>
      </c>
      <c r="G28" s="12">
        <f>TRUNC(일위대가목록!F19,0)</f>
        <v>0</v>
      </c>
      <c r="H28" s="12">
        <f t="shared" ref="H28:H59" si="6">TRUNC(G28*D28, 0)</f>
        <v>0</v>
      </c>
      <c r="I28" s="12">
        <f>TRUNC(일위대가목록!G19,0)</f>
        <v>0</v>
      </c>
      <c r="J28" s="12">
        <f t="shared" ref="J28:J59" si="7">TRUNC(I28*D28, 0)</f>
        <v>0</v>
      </c>
      <c r="K28" s="12">
        <f t="shared" ref="K28:K59" si="8">TRUNC(E28+G28+I28, 0)</f>
        <v>0</v>
      </c>
      <c r="L28" s="12">
        <f t="shared" ref="L28:L59" si="9">TRUNC(F28+H28+J28, 0)</f>
        <v>0</v>
      </c>
      <c r="M28" s="13" t="s">
        <v>123</v>
      </c>
      <c r="N28" s="1" t="s">
        <v>124</v>
      </c>
      <c r="O28" s="1" t="s">
        <v>52</v>
      </c>
      <c r="P28" s="1" t="s">
        <v>52</v>
      </c>
      <c r="Q28" s="1" t="s">
        <v>119</v>
      </c>
      <c r="R28" s="1" t="s">
        <v>66</v>
      </c>
      <c r="S28" s="1" t="s">
        <v>67</v>
      </c>
      <c r="T28" s="1" t="s">
        <v>67</v>
      </c>
      <c r="AR28" s="1" t="s">
        <v>52</v>
      </c>
      <c r="AS28" s="1" t="s">
        <v>52</v>
      </c>
      <c r="AU28" s="1" t="s">
        <v>125</v>
      </c>
      <c r="AV28">
        <v>11</v>
      </c>
    </row>
    <row r="29" spans="1:48" ht="30" customHeight="1" x14ac:dyDescent="0.3">
      <c r="A29" s="13" t="s">
        <v>120</v>
      </c>
      <c r="B29" s="13" t="s">
        <v>126</v>
      </c>
      <c r="C29" s="13" t="s">
        <v>122</v>
      </c>
      <c r="D29" s="11">
        <v>86</v>
      </c>
      <c r="E29" s="12">
        <f>TRUNC(일위대가목록!E20,0)</f>
        <v>0</v>
      </c>
      <c r="F29" s="12">
        <f t="shared" si="5"/>
        <v>0</v>
      </c>
      <c r="G29" s="12">
        <f>TRUNC(일위대가목록!F20,0)</f>
        <v>0</v>
      </c>
      <c r="H29" s="12">
        <f t="shared" si="6"/>
        <v>0</v>
      </c>
      <c r="I29" s="12">
        <f>TRUNC(일위대가목록!G20,0)</f>
        <v>0</v>
      </c>
      <c r="J29" s="12">
        <f t="shared" si="7"/>
        <v>0</v>
      </c>
      <c r="K29" s="12">
        <f t="shared" si="8"/>
        <v>0</v>
      </c>
      <c r="L29" s="12">
        <f t="shared" si="9"/>
        <v>0</v>
      </c>
      <c r="M29" s="13" t="s">
        <v>127</v>
      </c>
      <c r="N29" s="1" t="s">
        <v>128</v>
      </c>
      <c r="O29" s="1" t="s">
        <v>52</v>
      </c>
      <c r="P29" s="1" t="s">
        <v>52</v>
      </c>
      <c r="Q29" s="1" t="s">
        <v>119</v>
      </c>
      <c r="R29" s="1" t="s">
        <v>66</v>
      </c>
      <c r="S29" s="1" t="s">
        <v>67</v>
      </c>
      <c r="T29" s="1" t="s">
        <v>67</v>
      </c>
      <c r="AR29" s="1" t="s">
        <v>52</v>
      </c>
      <c r="AS29" s="1" t="s">
        <v>52</v>
      </c>
      <c r="AU29" s="1" t="s">
        <v>129</v>
      </c>
      <c r="AV29">
        <v>12</v>
      </c>
    </row>
    <row r="30" spans="1:48" ht="30" customHeight="1" x14ac:dyDescent="0.3">
      <c r="A30" s="13" t="s">
        <v>120</v>
      </c>
      <c r="B30" s="13" t="s">
        <v>130</v>
      </c>
      <c r="C30" s="13" t="s">
        <v>122</v>
      </c>
      <c r="D30" s="11">
        <v>35</v>
      </c>
      <c r="E30" s="12">
        <f>TRUNC(일위대가목록!E21,0)</f>
        <v>0</v>
      </c>
      <c r="F30" s="12">
        <f t="shared" si="5"/>
        <v>0</v>
      </c>
      <c r="G30" s="12">
        <f>TRUNC(일위대가목록!F21,0)</f>
        <v>0</v>
      </c>
      <c r="H30" s="12">
        <f t="shared" si="6"/>
        <v>0</v>
      </c>
      <c r="I30" s="12">
        <f>TRUNC(일위대가목록!G21,0)</f>
        <v>0</v>
      </c>
      <c r="J30" s="12">
        <f t="shared" si="7"/>
        <v>0</v>
      </c>
      <c r="K30" s="12">
        <f t="shared" si="8"/>
        <v>0</v>
      </c>
      <c r="L30" s="12">
        <f t="shared" si="9"/>
        <v>0</v>
      </c>
      <c r="M30" s="13" t="s">
        <v>131</v>
      </c>
      <c r="N30" s="1" t="s">
        <v>132</v>
      </c>
      <c r="O30" s="1" t="s">
        <v>52</v>
      </c>
      <c r="P30" s="1" t="s">
        <v>52</v>
      </c>
      <c r="Q30" s="1" t="s">
        <v>119</v>
      </c>
      <c r="R30" s="1" t="s">
        <v>66</v>
      </c>
      <c r="S30" s="1" t="s">
        <v>67</v>
      </c>
      <c r="T30" s="1" t="s">
        <v>67</v>
      </c>
      <c r="AR30" s="1" t="s">
        <v>52</v>
      </c>
      <c r="AS30" s="1" t="s">
        <v>52</v>
      </c>
      <c r="AU30" s="1" t="s">
        <v>133</v>
      </c>
      <c r="AV30">
        <v>13</v>
      </c>
    </row>
    <row r="31" spans="1:48" ht="30" customHeight="1" x14ac:dyDescent="0.3">
      <c r="A31" s="13" t="s">
        <v>120</v>
      </c>
      <c r="B31" s="13" t="s">
        <v>134</v>
      </c>
      <c r="C31" s="13" t="s">
        <v>122</v>
      </c>
      <c r="D31" s="11">
        <v>30</v>
      </c>
      <c r="E31" s="12">
        <f>TRUNC(일위대가목록!E22,0)</f>
        <v>0</v>
      </c>
      <c r="F31" s="12">
        <f t="shared" si="5"/>
        <v>0</v>
      </c>
      <c r="G31" s="12">
        <f>TRUNC(일위대가목록!F22,0)</f>
        <v>0</v>
      </c>
      <c r="H31" s="12">
        <f t="shared" si="6"/>
        <v>0</v>
      </c>
      <c r="I31" s="12">
        <f>TRUNC(일위대가목록!G22,0)</f>
        <v>0</v>
      </c>
      <c r="J31" s="12">
        <f t="shared" si="7"/>
        <v>0</v>
      </c>
      <c r="K31" s="12">
        <f t="shared" si="8"/>
        <v>0</v>
      </c>
      <c r="L31" s="12">
        <f t="shared" si="9"/>
        <v>0</v>
      </c>
      <c r="M31" s="13" t="s">
        <v>135</v>
      </c>
      <c r="N31" s="1" t="s">
        <v>136</v>
      </c>
      <c r="O31" s="1" t="s">
        <v>52</v>
      </c>
      <c r="P31" s="1" t="s">
        <v>52</v>
      </c>
      <c r="Q31" s="1" t="s">
        <v>119</v>
      </c>
      <c r="R31" s="1" t="s">
        <v>66</v>
      </c>
      <c r="S31" s="1" t="s">
        <v>67</v>
      </c>
      <c r="T31" s="1" t="s">
        <v>67</v>
      </c>
      <c r="AR31" s="1" t="s">
        <v>52</v>
      </c>
      <c r="AS31" s="1" t="s">
        <v>52</v>
      </c>
      <c r="AU31" s="1" t="s">
        <v>137</v>
      </c>
      <c r="AV31">
        <v>14</v>
      </c>
    </row>
    <row r="32" spans="1:48" ht="30" customHeight="1" x14ac:dyDescent="0.3">
      <c r="A32" s="13" t="s">
        <v>138</v>
      </c>
      <c r="B32" s="13" t="s">
        <v>139</v>
      </c>
      <c r="C32" s="13" t="s">
        <v>122</v>
      </c>
      <c r="D32" s="11">
        <v>64</v>
      </c>
      <c r="E32" s="12">
        <f>TRUNC(일위대가목록!E33,0)</f>
        <v>0</v>
      </c>
      <c r="F32" s="12">
        <f t="shared" si="5"/>
        <v>0</v>
      </c>
      <c r="G32" s="12">
        <f>TRUNC(일위대가목록!F33,0)</f>
        <v>0</v>
      </c>
      <c r="H32" s="12">
        <f t="shared" si="6"/>
        <v>0</v>
      </c>
      <c r="I32" s="12">
        <f>TRUNC(일위대가목록!G33,0)</f>
        <v>0</v>
      </c>
      <c r="J32" s="12">
        <f t="shared" si="7"/>
        <v>0</v>
      </c>
      <c r="K32" s="12">
        <f t="shared" si="8"/>
        <v>0</v>
      </c>
      <c r="L32" s="12">
        <f t="shared" si="9"/>
        <v>0</v>
      </c>
      <c r="M32" s="13" t="s">
        <v>140</v>
      </c>
      <c r="N32" s="1" t="s">
        <v>141</v>
      </c>
      <c r="O32" s="1" t="s">
        <v>52</v>
      </c>
      <c r="P32" s="1" t="s">
        <v>52</v>
      </c>
      <c r="Q32" s="1" t="s">
        <v>119</v>
      </c>
      <c r="R32" s="1" t="s">
        <v>66</v>
      </c>
      <c r="S32" s="1" t="s">
        <v>67</v>
      </c>
      <c r="T32" s="1" t="s">
        <v>67</v>
      </c>
      <c r="AR32" s="1" t="s">
        <v>52</v>
      </c>
      <c r="AS32" s="1" t="s">
        <v>52</v>
      </c>
      <c r="AU32" s="1" t="s">
        <v>142</v>
      </c>
      <c r="AV32">
        <v>15</v>
      </c>
    </row>
    <row r="33" spans="1:48" ht="30" customHeight="1" x14ac:dyDescent="0.3">
      <c r="A33" s="13" t="s">
        <v>138</v>
      </c>
      <c r="B33" s="13" t="s">
        <v>143</v>
      </c>
      <c r="C33" s="13" t="s">
        <v>122</v>
      </c>
      <c r="D33" s="11">
        <v>86</v>
      </c>
      <c r="E33" s="12">
        <f>TRUNC(일위대가목록!E34,0)</f>
        <v>0</v>
      </c>
      <c r="F33" s="12">
        <f t="shared" si="5"/>
        <v>0</v>
      </c>
      <c r="G33" s="12">
        <f>TRUNC(일위대가목록!F34,0)</f>
        <v>0</v>
      </c>
      <c r="H33" s="12">
        <f t="shared" si="6"/>
        <v>0</v>
      </c>
      <c r="I33" s="12">
        <f>TRUNC(일위대가목록!G34,0)</f>
        <v>0</v>
      </c>
      <c r="J33" s="12">
        <f t="shared" si="7"/>
        <v>0</v>
      </c>
      <c r="K33" s="12">
        <f t="shared" si="8"/>
        <v>0</v>
      </c>
      <c r="L33" s="12">
        <f t="shared" si="9"/>
        <v>0</v>
      </c>
      <c r="M33" s="13" t="s">
        <v>144</v>
      </c>
      <c r="N33" s="1" t="s">
        <v>145</v>
      </c>
      <c r="O33" s="1" t="s">
        <v>52</v>
      </c>
      <c r="P33" s="1" t="s">
        <v>52</v>
      </c>
      <c r="Q33" s="1" t="s">
        <v>119</v>
      </c>
      <c r="R33" s="1" t="s">
        <v>66</v>
      </c>
      <c r="S33" s="1" t="s">
        <v>67</v>
      </c>
      <c r="T33" s="1" t="s">
        <v>67</v>
      </c>
      <c r="AR33" s="1" t="s">
        <v>52</v>
      </c>
      <c r="AS33" s="1" t="s">
        <v>52</v>
      </c>
      <c r="AU33" s="1" t="s">
        <v>146</v>
      </c>
      <c r="AV33">
        <v>16</v>
      </c>
    </row>
    <row r="34" spans="1:48" ht="30" customHeight="1" x14ac:dyDescent="0.3">
      <c r="A34" s="13" t="s">
        <v>138</v>
      </c>
      <c r="B34" s="13" t="s">
        <v>147</v>
      </c>
      <c r="C34" s="13" t="s">
        <v>122</v>
      </c>
      <c r="D34" s="11">
        <v>35</v>
      </c>
      <c r="E34" s="12">
        <f>TRUNC(일위대가목록!E35,0)</f>
        <v>0</v>
      </c>
      <c r="F34" s="12">
        <f t="shared" si="5"/>
        <v>0</v>
      </c>
      <c r="G34" s="12">
        <f>TRUNC(일위대가목록!F35,0)</f>
        <v>0</v>
      </c>
      <c r="H34" s="12">
        <f t="shared" si="6"/>
        <v>0</v>
      </c>
      <c r="I34" s="12">
        <f>TRUNC(일위대가목록!G35,0)</f>
        <v>0</v>
      </c>
      <c r="J34" s="12">
        <f t="shared" si="7"/>
        <v>0</v>
      </c>
      <c r="K34" s="12">
        <f t="shared" si="8"/>
        <v>0</v>
      </c>
      <c r="L34" s="12">
        <f t="shared" si="9"/>
        <v>0</v>
      </c>
      <c r="M34" s="13" t="s">
        <v>148</v>
      </c>
      <c r="N34" s="1" t="s">
        <v>149</v>
      </c>
      <c r="O34" s="1" t="s">
        <v>52</v>
      </c>
      <c r="P34" s="1" t="s">
        <v>52</v>
      </c>
      <c r="Q34" s="1" t="s">
        <v>119</v>
      </c>
      <c r="R34" s="1" t="s">
        <v>66</v>
      </c>
      <c r="S34" s="1" t="s">
        <v>67</v>
      </c>
      <c r="T34" s="1" t="s">
        <v>67</v>
      </c>
      <c r="AR34" s="1" t="s">
        <v>52</v>
      </c>
      <c r="AS34" s="1" t="s">
        <v>52</v>
      </c>
      <c r="AU34" s="1" t="s">
        <v>150</v>
      </c>
      <c r="AV34">
        <v>17</v>
      </c>
    </row>
    <row r="35" spans="1:48" ht="30" customHeight="1" x14ac:dyDescent="0.3">
      <c r="A35" s="13" t="s">
        <v>138</v>
      </c>
      <c r="B35" s="13" t="s">
        <v>151</v>
      </c>
      <c r="C35" s="13" t="s">
        <v>122</v>
      </c>
      <c r="D35" s="11">
        <v>30</v>
      </c>
      <c r="E35" s="12">
        <f>TRUNC(일위대가목록!E36,0)</f>
        <v>0</v>
      </c>
      <c r="F35" s="12">
        <f t="shared" si="5"/>
        <v>0</v>
      </c>
      <c r="G35" s="12">
        <f>TRUNC(일위대가목록!F36,0)</f>
        <v>0</v>
      </c>
      <c r="H35" s="12">
        <f t="shared" si="6"/>
        <v>0</v>
      </c>
      <c r="I35" s="12">
        <f>TRUNC(일위대가목록!G36,0)</f>
        <v>0</v>
      </c>
      <c r="J35" s="12">
        <f t="shared" si="7"/>
        <v>0</v>
      </c>
      <c r="K35" s="12">
        <f t="shared" si="8"/>
        <v>0</v>
      </c>
      <c r="L35" s="12">
        <f t="shared" si="9"/>
        <v>0</v>
      </c>
      <c r="M35" s="13" t="s">
        <v>152</v>
      </c>
      <c r="N35" s="1" t="s">
        <v>153</v>
      </c>
      <c r="O35" s="1" t="s">
        <v>52</v>
      </c>
      <c r="P35" s="1" t="s">
        <v>52</v>
      </c>
      <c r="Q35" s="1" t="s">
        <v>119</v>
      </c>
      <c r="R35" s="1" t="s">
        <v>66</v>
      </c>
      <c r="S35" s="1" t="s">
        <v>67</v>
      </c>
      <c r="T35" s="1" t="s">
        <v>67</v>
      </c>
      <c r="AR35" s="1" t="s">
        <v>52</v>
      </c>
      <c r="AS35" s="1" t="s">
        <v>52</v>
      </c>
      <c r="AU35" s="1" t="s">
        <v>154</v>
      </c>
      <c r="AV35">
        <v>18</v>
      </c>
    </row>
    <row r="36" spans="1:48" ht="30" customHeight="1" x14ac:dyDescent="0.3">
      <c r="A36" s="13" t="s">
        <v>155</v>
      </c>
      <c r="B36" s="13" t="s">
        <v>156</v>
      </c>
      <c r="C36" s="13" t="s">
        <v>98</v>
      </c>
      <c r="D36" s="11">
        <v>2</v>
      </c>
      <c r="E36" s="12">
        <f>TRUNC(일위대가목록!E38,0)</f>
        <v>0</v>
      </c>
      <c r="F36" s="12">
        <f t="shared" si="5"/>
        <v>0</v>
      </c>
      <c r="G36" s="12">
        <f>TRUNC(일위대가목록!F38,0)</f>
        <v>0</v>
      </c>
      <c r="H36" s="12">
        <f t="shared" si="6"/>
        <v>0</v>
      </c>
      <c r="I36" s="12">
        <f>TRUNC(일위대가목록!G38,0)</f>
        <v>0</v>
      </c>
      <c r="J36" s="12">
        <f t="shared" si="7"/>
        <v>0</v>
      </c>
      <c r="K36" s="12">
        <f t="shared" si="8"/>
        <v>0</v>
      </c>
      <c r="L36" s="12">
        <f t="shared" si="9"/>
        <v>0</v>
      </c>
      <c r="M36" s="13" t="s">
        <v>157</v>
      </c>
      <c r="N36" s="1" t="s">
        <v>158</v>
      </c>
      <c r="O36" s="1" t="s">
        <v>52</v>
      </c>
      <c r="P36" s="1" t="s">
        <v>52</v>
      </c>
      <c r="Q36" s="1" t="s">
        <v>119</v>
      </c>
      <c r="R36" s="1" t="s">
        <v>66</v>
      </c>
      <c r="S36" s="1" t="s">
        <v>67</v>
      </c>
      <c r="T36" s="1" t="s">
        <v>67</v>
      </c>
      <c r="AR36" s="1" t="s">
        <v>52</v>
      </c>
      <c r="AS36" s="1" t="s">
        <v>52</v>
      </c>
      <c r="AU36" s="1" t="s">
        <v>159</v>
      </c>
      <c r="AV36">
        <v>19</v>
      </c>
    </row>
    <row r="37" spans="1:48" ht="30" customHeight="1" x14ac:dyDescent="0.3">
      <c r="A37" s="13" t="s">
        <v>155</v>
      </c>
      <c r="B37" s="13" t="s">
        <v>126</v>
      </c>
      <c r="C37" s="13" t="s">
        <v>98</v>
      </c>
      <c r="D37" s="11">
        <v>4</v>
      </c>
      <c r="E37" s="12">
        <f>TRUNC(일위대가목록!E39,0)</f>
        <v>0</v>
      </c>
      <c r="F37" s="12">
        <f t="shared" si="5"/>
        <v>0</v>
      </c>
      <c r="G37" s="12">
        <f>TRUNC(일위대가목록!F39,0)</f>
        <v>0</v>
      </c>
      <c r="H37" s="12">
        <f t="shared" si="6"/>
        <v>0</v>
      </c>
      <c r="I37" s="12">
        <f>TRUNC(일위대가목록!G39,0)</f>
        <v>0</v>
      </c>
      <c r="J37" s="12">
        <f t="shared" si="7"/>
        <v>0</v>
      </c>
      <c r="K37" s="12">
        <f t="shared" si="8"/>
        <v>0</v>
      </c>
      <c r="L37" s="12">
        <f t="shared" si="9"/>
        <v>0</v>
      </c>
      <c r="M37" s="13" t="s">
        <v>160</v>
      </c>
      <c r="N37" s="1" t="s">
        <v>161</v>
      </c>
      <c r="O37" s="1" t="s">
        <v>52</v>
      </c>
      <c r="P37" s="1" t="s">
        <v>52</v>
      </c>
      <c r="Q37" s="1" t="s">
        <v>119</v>
      </c>
      <c r="R37" s="1" t="s">
        <v>66</v>
      </c>
      <c r="S37" s="1" t="s">
        <v>67</v>
      </c>
      <c r="T37" s="1" t="s">
        <v>67</v>
      </c>
      <c r="AR37" s="1" t="s">
        <v>52</v>
      </c>
      <c r="AS37" s="1" t="s">
        <v>52</v>
      </c>
      <c r="AU37" s="1" t="s">
        <v>162</v>
      </c>
      <c r="AV37">
        <v>20</v>
      </c>
    </row>
    <row r="38" spans="1:48" ht="30" customHeight="1" x14ac:dyDescent="0.3">
      <c r="A38" s="13" t="s">
        <v>155</v>
      </c>
      <c r="B38" s="13" t="s">
        <v>130</v>
      </c>
      <c r="C38" s="13" t="s">
        <v>98</v>
      </c>
      <c r="D38" s="11">
        <v>1</v>
      </c>
      <c r="E38" s="12">
        <f>TRUNC(일위대가목록!E41,0)</f>
        <v>0</v>
      </c>
      <c r="F38" s="12">
        <f t="shared" si="5"/>
        <v>0</v>
      </c>
      <c r="G38" s="12">
        <f>TRUNC(일위대가목록!F41,0)</f>
        <v>0</v>
      </c>
      <c r="H38" s="12">
        <f t="shared" si="6"/>
        <v>0</v>
      </c>
      <c r="I38" s="12">
        <f>TRUNC(일위대가목록!G41,0)</f>
        <v>0</v>
      </c>
      <c r="J38" s="12">
        <f t="shared" si="7"/>
        <v>0</v>
      </c>
      <c r="K38" s="12">
        <f t="shared" si="8"/>
        <v>0</v>
      </c>
      <c r="L38" s="12">
        <f t="shared" si="9"/>
        <v>0</v>
      </c>
      <c r="M38" s="13" t="s">
        <v>163</v>
      </c>
      <c r="N38" s="1" t="s">
        <v>164</v>
      </c>
      <c r="O38" s="1" t="s">
        <v>52</v>
      </c>
      <c r="P38" s="1" t="s">
        <v>52</v>
      </c>
      <c r="Q38" s="1" t="s">
        <v>119</v>
      </c>
      <c r="R38" s="1" t="s">
        <v>66</v>
      </c>
      <c r="S38" s="1" t="s">
        <v>67</v>
      </c>
      <c r="T38" s="1" t="s">
        <v>67</v>
      </c>
      <c r="AR38" s="1" t="s">
        <v>52</v>
      </c>
      <c r="AS38" s="1" t="s">
        <v>52</v>
      </c>
      <c r="AU38" s="1" t="s">
        <v>165</v>
      </c>
      <c r="AV38">
        <v>21</v>
      </c>
    </row>
    <row r="39" spans="1:48" ht="30" customHeight="1" x14ac:dyDescent="0.3">
      <c r="A39" s="13" t="s">
        <v>155</v>
      </c>
      <c r="B39" s="13" t="s">
        <v>166</v>
      </c>
      <c r="C39" s="13" t="s">
        <v>98</v>
      </c>
      <c r="D39" s="11">
        <v>1</v>
      </c>
      <c r="E39" s="12">
        <f>TRUNC(일위대가목록!E42,0)</f>
        <v>0</v>
      </c>
      <c r="F39" s="12">
        <f t="shared" si="5"/>
        <v>0</v>
      </c>
      <c r="G39" s="12">
        <f>TRUNC(일위대가목록!F42,0)</f>
        <v>0</v>
      </c>
      <c r="H39" s="12">
        <f t="shared" si="6"/>
        <v>0</v>
      </c>
      <c r="I39" s="12">
        <f>TRUNC(일위대가목록!G42,0)</f>
        <v>0</v>
      </c>
      <c r="J39" s="12">
        <f t="shared" si="7"/>
        <v>0</v>
      </c>
      <c r="K39" s="12">
        <f t="shared" si="8"/>
        <v>0</v>
      </c>
      <c r="L39" s="12">
        <f t="shared" si="9"/>
        <v>0</v>
      </c>
      <c r="M39" s="13" t="s">
        <v>167</v>
      </c>
      <c r="N39" s="1" t="s">
        <v>168</v>
      </c>
      <c r="O39" s="1" t="s">
        <v>52</v>
      </c>
      <c r="P39" s="1" t="s">
        <v>52</v>
      </c>
      <c r="Q39" s="1" t="s">
        <v>119</v>
      </c>
      <c r="R39" s="1" t="s">
        <v>66</v>
      </c>
      <c r="S39" s="1" t="s">
        <v>67</v>
      </c>
      <c r="T39" s="1" t="s">
        <v>67</v>
      </c>
      <c r="AR39" s="1" t="s">
        <v>52</v>
      </c>
      <c r="AS39" s="1" t="s">
        <v>52</v>
      </c>
      <c r="AU39" s="1" t="s">
        <v>169</v>
      </c>
      <c r="AV39">
        <v>22</v>
      </c>
    </row>
    <row r="40" spans="1:48" ht="30" customHeight="1" x14ac:dyDescent="0.3">
      <c r="A40" s="13" t="s">
        <v>170</v>
      </c>
      <c r="B40" s="13" t="s">
        <v>126</v>
      </c>
      <c r="C40" s="13" t="s">
        <v>98</v>
      </c>
      <c r="D40" s="11">
        <v>1</v>
      </c>
      <c r="E40" s="12">
        <f>TRUNC(일위대가목록!E43,0)</f>
        <v>0</v>
      </c>
      <c r="F40" s="12">
        <f t="shared" si="5"/>
        <v>0</v>
      </c>
      <c r="G40" s="12">
        <f>TRUNC(일위대가목록!F43,0)</f>
        <v>0</v>
      </c>
      <c r="H40" s="12">
        <f t="shared" si="6"/>
        <v>0</v>
      </c>
      <c r="I40" s="12">
        <f>TRUNC(일위대가목록!G43,0)</f>
        <v>0</v>
      </c>
      <c r="J40" s="12">
        <f t="shared" si="7"/>
        <v>0</v>
      </c>
      <c r="K40" s="12">
        <f t="shared" si="8"/>
        <v>0</v>
      </c>
      <c r="L40" s="12">
        <f t="shared" si="9"/>
        <v>0</v>
      </c>
      <c r="M40" s="13" t="s">
        <v>171</v>
      </c>
      <c r="N40" s="1" t="s">
        <v>172</v>
      </c>
      <c r="O40" s="1" t="s">
        <v>52</v>
      </c>
      <c r="P40" s="1" t="s">
        <v>52</v>
      </c>
      <c r="Q40" s="1" t="s">
        <v>119</v>
      </c>
      <c r="R40" s="1" t="s">
        <v>66</v>
      </c>
      <c r="S40" s="1" t="s">
        <v>67</v>
      </c>
      <c r="T40" s="1" t="s">
        <v>67</v>
      </c>
      <c r="AR40" s="1" t="s">
        <v>52</v>
      </c>
      <c r="AS40" s="1" t="s">
        <v>52</v>
      </c>
      <c r="AU40" s="1" t="s">
        <v>173</v>
      </c>
      <c r="AV40">
        <v>23</v>
      </c>
    </row>
    <row r="41" spans="1:48" ht="30" customHeight="1" x14ac:dyDescent="0.3">
      <c r="A41" s="13" t="s">
        <v>170</v>
      </c>
      <c r="B41" s="13" t="s">
        <v>130</v>
      </c>
      <c r="C41" s="13" t="s">
        <v>98</v>
      </c>
      <c r="D41" s="11">
        <v>1</v>
      </c>
      <c r="E41" s="12">
        <f>TRUNC(일위대가목록!E44,0)</f>
        <v>0</v>
      </c>
      <c r="F41" s="12">
        <f t="shared" si="5"/>
        <v>0</v>
      </c>
      <c r="G41" s="12">
        <f>TRUNC(일위대가목록!F44,0)</f>
        <v>0</v>
      </c>
      <c r="H41" s="12">
        <f t="shared" si="6"/>
        <v>0</v>
      </c>
      <c r="I41" s="12">
        <f>TRUNC(일위대가목록!G44,0)</f>
        <v>0</v>
      </c>
      <c r="J41" s="12">
        <f t="shared" si="7"/>
        <v>0</v>
      </c>
      <c r="K41" s="12">
        <f t="shared" si="8"/>
        <v>0</v>
      </c>
      <c r="L41" s="12">
        <f t="shared" si="9"/>
        <v>0</v>
      </c>
      <c r="M41" s="13" t="s">
        <v>174</v>
      </c>
      <c r="N41" s="1" t="s">
        <v>175</v>
      </c>
      <c r="O41" s="1" t="s">
        <v>52</v>
      </c>
      <c r="P41" s="1" t="s">
        <v>52</v>
      </c>
      <c r="Q41" s="1" t="s">
        <v>119</v>
      </c>
      <c r="R41" s="1" t="s">
        <v>66</v>
      </c>
      <c r="S41" s="1" t="s">
        <v>67</v>
      </c>
      <c r="T41" s="1" t="s">
        <v>67</v>
      </c>
      <c r="AR41" s="1" t="s">
        <v>52</v>
      </c>
      <c r="AS41" s="1" t="s">
        <v>52</v>
      </c>
      <c r="AU41" s="1" t="s">
        <v>176</v>
      </c>
      <c r="AV41">
        <v>24</v>
      </c>
    </row>
    <row r="42" spans="1:48" ht="30" customHeight="1" x14ac:dyDescent="0.3">
      <c r="A42" s="13" t="s">
        <v>177</v>
      </c>
      <c r="B42" s="13" t="s">
        <v>178</v>
      </c>
      <c r="C42" s="13" t="s">
        <v>82</v>
      </c>
      <c r="D42" s="11">
        <v>3</v>
      </c>
      <c r="E42" s="12">
        <f>TRUNC(일위대가목록!E23,0)</f>
        <v>0</v>
      </c>
      <c r="F42" s="12">
        <f t="shared" si="5"/>
        <v>0</v>
      </c>
      <c r="G42" s="12">
        <f>TRUNC(일위대가목록!F23,0)</f>
        <v>0</v>
      </c>
      <c r="H42" s="12">
        <f t="shared" si="6"/>
        <v>0</v>
      </c>
      <c r="I42" s="12">
        <f>TRUNC(일위대가목록!G23,0)</f>
        <v>0</v>
      </c>
      <c r="J42" s="12">
        <f t="shared" si="7"/>
        <v>0</v>
      </c>
      <c r="K42" s="12">
        <f t="shared" si="8"/>
        <v>0</v>
      </c>
      <c r="L42" s="12">
        <f t="shared" si="9"/>
        <v>0</v>
      </c>
      <c r="M42" s="13" t="s">
        <v>179</v>
      </c>
      <c r="N42" s="1" t="s">
        <v>180</v>
      </c>
      <c r="O42" s="1" t="s">
        <v>52</v>
      </c>
      <c r="P42" s="1" t="s">
        <v>52</v>
      </c>
      <c r="Q42" s="1" t="s">
        <v>119</v>
      </c>
      <c r="R42" s="1" t="s">
        <v>66</v>
      </c>
      <c r="S42" s="1" t="s">
        <v>67</v>
      </c>
      <c r="T42" s="1" t="s">
        <v>67</v>
      </c>
      <c r="AR42" s="1" t="s">
        <v>52</v>
      </c>
      <c r="AS42" s="1" t="s">
        <v>52</v>
      </c>
      <c r="AU42" s="1" t="s">
        <v>181</v>
      </c>
      <c r="AV42">
        <v>10</v>
      </c>
    </row>
    <row r="43" spans="1:48" ht="30" customHeight="1" x14ac:dyDescent="0.3">
      <c r="A43" s="13" t="s">
        <v>182</v>
      </c>
      <c r="B43" s="13" t="s">
        <v>183</v>
      </c>
      <c r="C43" s="13" t="s">
        <v>82</v>
      </c>
      <c r="D43" s="11">
        <v>18</v>
      </c>
      <c r="E43" s="12">
        <f>TRUNC(일위대가목록!E68,0)</f>
        <v>0</v>
      </c>
      <c r="F43" s="12">
        <f t="shared" si="5"/>
        <v>0</v>
      </c>
      <c r="G43" s="12">
        <f>TRUNC(일위대가목록!F68,0)</f>
        <v>0</v>
      </c>
      <c r="H43" s="12">
        <f t="shared" si="6"/>
        <v>0</v>
      </c>
      <c r="I43" s="12">
        <f>TRUNC(일위대가목록!G68,0)</f>
        <v>0</v>
      </c>
      <c r="J43" s="12">
        <f t="shared" si="7"/>
        <v>0</v>
      </c>
      <c r="K43" s="12">
        <f t="shared" si="8"/>
        <v>0</v>
      </c>
      <c r="L43" s="12">
        <f t="shared" si="9"/>
        <v>0</v>
      </c>
      <c r="M43" s="13" t="s">
        <v>184</v>
      </c>
      <c r="N43" s="1" t="s">
        <v>185</v>
      </c>
      <c r="O43" s="1" t="s">
        <v>52</v>
      </c>
      <c r="P43" s="1" t="s">
        <v>52</v>
      </c>
      <c r="Q43" s="1" t="s">
        <v>119</v>
      </c>
      <c r="R43" s="1" t="s">
        <v>66</v>
      </c>
      <c r="S43" s="1" t="s">
        <v>67</v>
      </c>
      <c r="T43" s="1" t="s">
        <v>67</v>
      </c>
      <c r="AR43" s="1" t="s">
        <v>52</v>
      </c>
      <c r="AS43" s="1" t="s">
        <v>52</v>
      </c>
      <c r="AU43" s="1" t="s">
        <v>186</v>
      </c>
      <c r="AV43">
        <v>25</v>
      </c>
    </row>
    <row r="44" spans="1:48" ht="30" customHeight="1" x14ac:dyDescent="0.3">
      <c r="A44" s="13" t="s">
        <v>182</v>
      </c>
      <c r="B44" s="13" t="s">
        <v>187</v>
      </c>
      <c r="C44" s="13" t="s">
        <v>82</v>
      </c>
      <c r="D44" s="11">
        <v>4</v>
      </c>
      <c r="E44" s="12">
        <f>TRUNC(일위대가목록!E70,0)</f>
        <v>0</v>
      </c>
      <c r="F44" s="12">
        <f t="shared" si="5"/>
        <v>0</v>
      </c>
      <c r="G44" s="12">
        <f>TRUNC(일위대가목록!F70,0)</f>
        <v>0</v>
      </c>
      <c r="H44" s="12">
        <f t="shared" si="6"/>
        <v>0</v>
      </c>
      <c r="I44" s="12">
        <f>TRUNC(일위대가목록!G70,0)</f>
        <v>0</v>
      </c>
      <c r="J44" s="12">
        <f t="shared" si="7"/>
        <v>0</v>
      </c>
      <c r="K44" s="12">
        <f t="shared" si="8"/>
        <v>0</v>
      </c>
      <c r="L44" s="12">
        <f t="shared" si="9"/>
        <v>0</v>
      </c>
      <c r="M44" s="13" t="s">
        <v>188</v>
      </c>
      <c r="N44" s="1" t="s">
        <v>189</v>
      </c>
      <c r="O44" s="1" t="s">
        <v>52</v>
      </c>
      <c r="P44" s="1" t="s">
        <v>52</v>
      </c>
      <c r="Q44" s="1" t="s">
        <v>119</v>
      </c>
      <c r="R44" s="1" t="s">
        <v>66</v>
      </c>
      <c r="S44" s="1" t="s">
        <v>67</v>
      </c>
      <c r="T44" s="1" t="s">
        <v>67</v>
      </c>
      <c r="AR44" s="1" t="s">
        <v>52</v>
      </c>
      <c r="AS44" s="1" t="s">
        <v>52</v>
      </c>
      <c r="AU44" s="1" t="s">
        <v>190</v>
      </c>
      <c r="AV44">
        <v>26</v>
      </c>
    </row>
    <row r="45" spans="1:48" ht="30" customHeight="1" x14ac:dyDescent="0.3">
      <c r="A45" s="13" t="s">
        <v>182</v>
      </c>
      <c r="B45" s="13" t="s">
        <v>191</v>
      </c>
      <c r="C45" s="13" t="s">
        <v>82</v>
      </c>
      <c r="D45" s="11">
        <v>6</v>
      </c>
      <c r="E45" s="12">
        <f>TRUNC(일위대가목록!E71,0)</f>
        <v>0</v>
      </c>
      <c r="F45" s="12">
        <f t="shared" si="5"/>
        <v>0</v>
      </c>
      <c r="G45" s="12">
        <f>TRUNC(일위대가목록!F71,0)</f>
        <v>0</v>
      </c>
      <c r="H45" s="12">
        <f t="shared" si="6"/>
        <v>0</v>
      </c>
      <c r="I45" s="12">
        <f>TRUNC(일위대가목록!G71,0)</f>
        <v>0</v>
      </c>
      <c r="J45" s="12">
        <f t="shared" si="7"/>
        <v>0</v>
      </c>
      <c r="K45" s="12">
        <f t="shared" si="8"/>
        <v>0</v>
      </c>
      <c r="L45" s="12">
        <f t="shared" si="9"/>
        <v>0</v>
      </c>
      <c r="M45" s="13" t="s">
        <v>192</v>
      </c>
      <c r="N45" s="1" t="s">
        <v>193</v>
      </c>
      <c r="O45" s="1" t="s">
        <v>52</v>
      </c>
      <c r="P45" s="1" t="s">
        <v>52</v>
      </c>
      <c r="Q45" s="1" t="s">
        <v>119</v>
      </c>
      <c r="R45" s="1" t="s">
        <v>66</v>
      </c>
      <c r="S45" s="1" t="s">
        <v>67</v>
      </c>
      <c r="T45" s="1" t="s">
        <v>67</v>
      </c>
      <c r="AR45" s="1" t="s">
        <v>52</v>
      </c>
      <c r="AS45" s="1" t="s">
        <v>52</v>
      </c>
      <c r="AU45" s="1" t="s">
        <v>194</v>
      </c>
      <c r="AV45">
        <v>27</v>
      </c>
    </row>
    <row r="46" spans="1:48" ht="30" customHeight="1" x14ac:dyDescent="0.3">
      <c r="A46" s="13" t="s">
        <v>195</v>
      </c>
      <c r="B46" s="13" t="s">
        <v>196</v>
      </c>
      <c r="C46" s="13" t="s">
        <v>82</v>
      </c>
      <c r="D46" s="11">
        <v>18</v>
      </c>
      <c r="E46" s="12">
        <f>TRUNC(일위대가목록!E72,0)</f>
        <v>0</v>
      </c>
      <c r="F46" s="12">
        <f t="shared" si="5"/>
        <v>0</v>
      </c>
      <c r="G46" s="12">
        <f>TRUNC(일위대가목록!F72,0)</f>
        <v>0</v>
      </c>
      <c r="H46" s="12">
        <f t="shared" si="6"/>
        <v>0</v>
      </c>
      <c r="I46" s="12">
        <f>TRUNC(일위대가목록!G72,0)</f>
        <v>0</v>
      </c>
      <c r="J46" s="12">
        <f t="shared" si="7"/>
        <v>0</v>
      </c>
      <c r="K46" s="12">
        <f t="shared" si="8"/>
        <v>0</v>
      </c>
      <c r="L46" s="12">
        <f t="shared" si="9"/>
        <v>0</v>
      </c>
      <c r="M46" s="13" t="s">
        <v>197</v>
      </c>
      <c r="N46" s="1" t="s">
        <v>198</v>
      </c>
      <c r="O46" s="1" t="s">
        <v>52</v>
      </c>
      <c r="P46" s="1" t="s">
        <v>52</v>
      </c>
      <c r="Q46" s="1" t="s">
        <v>119</v>
      </c>
      <c r="R46" s="1" t="s">
        <v>66</v>
      </c>
      <c r="S46" s="1" t="s">
        <v>67</v>
      </c>
      <c r="T46" s="1" t="s">
        <v>67</v>
      </c>
      <c r="AR46" s="1" t="s">
        <v>52</v>
      </c>
      <c r="AS46" s="1" t="s">
        <v>52</v>
      </c>
      <c r="AU46" s="1" t="s">
        <v>199</v>
      </c>
      <c r="AV46">
        <v>28</v>
      </c>
    </row>
    <row r="47" spans="1:48" ht="30" customHeight="1" x14ac:dyDescent="0.3">
      <c r="A47" s="13" t="s">
        <v>200</v>
      </c>
      <c r="B47" s="13" t="s">
        <v>201</v>
      </c>
      <c r="C47" s="13" t="s">
        <v>82</v>
      </c>
      <c r="D47" s="11">
        <v>4</v>
      </c>
      <c r="E47" s="12">
        <f>TRUNC(일위대가목록!E77,0)</f>
        <v>0</v>
      </c>
      <c r="F47" s="12">
        <f t="shared" si="5"/>
        <v>0</v>
      </c>
      <c r="G47" s="12">
        <f>TRUNC(일위대가목록!F77,0)</f>
        <v>0</v>
      </c>
      <c r="H47" s="12">
        <f t="shared" si="6"/>
        <v>0</v>
      </c>
      <c r="I47" s="12">
        <f>TRUNC(일위대가목록!G77,0)</f>
        <v>0</v>
      </c>
      <c r="J47" s="12">
        <f t="shared" si="7"/>
        <v>0</v>
      </c>
      <c r="K47" s="12">
        <f t="shared" si="8"/>
        <v>0</v>
      </c>
      <c r="L47" s="12">
        <f t="shared" si="9"/>
        <v>0</v>
      </c>
      <c r="M47" s="13" t="s">
        <v>202</v>
      </c>
      <c r="N47" s="1" t="s">
        <v>203</v>
      </c>
      <c r="O47" s="1" t="s">
        <v>52</v>
      </c>
      <c r="P47" s="1" t="s">
        <v>52</v>
      </c>
      <c r="Q47" s="1" t="s">
        <v>119</v>
      </c>
      <c r="R47" s="1" t="s">
        <v>66</v>
      </c>
      <c r="S47" s="1" t="s">
        <v>67</v>
      </c>
      <c r="T47" s="1" t="s">
        <v>67</v>
      </c>
      <c r="AR47" s="1" t="s">
        <v>52</v>
      </c>
      <c r="AS47" s="1" t="s">
        <v>52</v>
      </c>
      <c r="AU47" s="1" t="s">
        <v>204</v>
      </c>
      <c r="AV47">
        <v>29</v>
      </c>
    </row>
    <row r="48" spans="1:48" ht="30" customHeight="1" x14ac:dyDescent="0.3">
      <c r="A48" s="13" t="s">
        <v>200</v>
      </c>
      <c r="B48" s="13" t="s">
        <v>205</v>
      </c>
      <c r="C48" s="13" t="s">
        <v>82</v>
      </c>
      <c r="D48" s="11">
        <v>6</v>
      </c>
      <c r="E48" s="12">
        <f>TRUNC(일위대가목록!E78,0)</f>
        <v>0</v>
      </c>
      <c r="F48" s="12">
        <f t="shared" si="5"/>
        <v>0</v>
      </c>
      <c r="G48" s="12">
        <f>TRUNC(일위대가목록!F78,0)</f>
        <v>0</v>
      </c>
      <c r="H48" s="12">
        <f t="shared" si="6"/>
        <v>0</v>
      </c>
      <c r="I48" s="12">
        <f>TRUNC(일위대가목록!G78,0)</f>
        <v>0</v>
      </c>
      <c r="J48" s="12">
        <f t="shared" si="7"/>
        <v>0</v>
      </c>
      <c r="K48" s="12">
        <f t="shared" si="8"/>
        <v>0</v>
      </c>
      <c r="L48" s="12">
        <f t="shared" si="9"/>
        <v>0</v>
      </c>
      <c r="M48" s="13" t="s">
        <v>206</v>
      </c>
      <c r="N48" s="1" t="s">
        <v>207</v>
      </c>
      <c r="O48" s="1" t="s">
        <v>52</v>
      </c>
      <c r="P48" s="1" t="s">
        <v>52</v>
      </c>
      <c r="Q48" s="1" t="s">
        <v>119</v>
      </c>
      <c r="R48" s="1" t="s">
        <v>66</v>
      </c>
      <c r="S48" s="1" t="s">
        <v>67</v>
      </c>
      <c r="T48" s="1" t="s">
        <v>67</v>
      </c>
      <c r="AR48" s="1" t="s">
        <v>52</v>
      </c>
      <c r="AS48" s="1" t="s">
        <v>52</v>
      </c>
      <c r="AU48" s="1" t="s">
        <v>208</v>
      </c>
      <c r="AV48">
        <v>30</v>
      </c>
    </row>
    <row r="49" spans="1:48" ht="30" customHeight="1" x14ac:dyDescent="0.3">
      <c r="A49" s="13" t="s">
        <v>200</v>
      </c>
      <c r="B49" s="13" t="s">
        <v>209</v>
      </c>
      <c r="C49" s="13" t="s">
        <v>82</v>
      </c>
      <c r="D49" s="11">
        <v>2</v>
      </c>
      <c r="E49" s="12">
        <f>TRUNC(일위대가목록!E80,0)</f>
        <v>0</v>
      </c>
      <c r="F49" s="12">
        <f t="shared" si="5"/>
        <v>0</v>
      </c>
      <c r="G49" s="12">
        <f>TRUNC(일위대가목록!F80,0)</f>
        <v>0</v>
      </c>
      <c r="H49" s="12">
        <f t="shared" si="6"/>
        <v>0</v>
      </c>
      <c r="I49" s="12">
        <f>TRUNC(일위대가목록!G80,0)</f>
        <v>0</v>
      </c>
      <c r="J49" s="12">
        <f t="shared" si="7"/>
        <v>0</v>
      </c>
      <c r="K49" s="12">
        <f t="shared" si="8"/>
        <v>0</v>
      </c>
      <c r="L49" s="12">
        <f t="shared" si="9"/>
        <v>0</v>
      </c>
      <c r="M49" s="13" t="s">
        <v>210</v>
      </c>
      <c r="N49" s="1" t="s">
        <v>211</v>
      </c>
      <c r="O49" s="1" t="s">
        <v>52</v>
      </c>
      <c r="P49" s="1" t="s">
        <v>52</v>
      </c>
      <c r="Q49" s="1" t="s">
        <v>119</v>
      </c>
      <c r="R49" s="1" t="s">
        <v>66</v>
      </c>
      <c r="S49" s="1" t="s">
        <v>67</v>
      </c>
      <c r="T49" s="1" t="s">
        <v>67</v>
      </c>
      <c r="AR49" s="1" t="s">
        <v>52</v>
      </c>
      <c r="AS49" s="1" t="s">
        <v>52</v>
      </c>
      <c r="AU49" s="1" t="s">
        <v>212</v>
      </c>
      <c r="AV49">
        <v>31</v>
      </c>
    </row>
    <row r="50" spans="1:48" ht="30" customHeight="1" x14ac:dyDescent="0.3">
      <c r="A50" s="13" t="s">
        <v>213</v>
      </c>
      <c r="B50" s="13" t="s">
        <v>156</v>
      </c>
      <c r="C50" s="13" t="s">
        <v>82</v>
      </c>
      <c r="D50" s="11">
        <v>37</v>
      </c>
      <c r="E50" s="12">
        <f>TRUNC(일위대가목록!E60,0)</f>
        <v>0</v>
      </c>
      <c r="F50" s="12">
        <f t="shared" si="5"/>
        <v>0</v>
      </c>
      <c r="G50" s="12">
        <f>TRUNC(일위대가목록!F60,0)</f>
        <v>0</v>
      </c>
      <c r="H50" s="12">
        <f t="shared" si="6"/>
        <v>0</v>
      </c>
      <c r="I50" s="12">
        <f>TRUNC(일위대가목록!G60,0)</f>
        <v>0</v>
      </c>
      <c r="J50" s="12">
        <f t="shared" si="7"/>
        <v>0</v>
      </c>
      <c r="K50" s="12">
        <f t="shared" si="8"/>
        <v>0</v>
      </c>
      <c r="L50" s="12">
        <f t="shared" si="9"/>
        <v>0</v>
      </c>
      <c r="M50" s="13" t="s">
        <v>214</v>
      </c>
      <c r="N50" s="1" t="s">
        <v>215</v>
      </c>
      <c r="O50" s="1" t="s">
        <v>52</v>
      </c>
      <c r="P50" s="1" t="s">
        <v>52</v>
      </c>
      <c r="Q50" s="1" t="s">
        <v>119</v>
      </c>
      <c r="R50" s="1" t="s">
        <v>66</v>
      </c>
      <c r="S50" s="1" t="s">
        <v>67</v>
      </c>
      <c r="T50" s="1" t="s">
        <v>67</v>
      </c>
      <c r="AR50" s="1" t="s">
        <v>52</v>
      </c>
      <c r="AS50" s="1" t="s">
        <v>52</v>
      </c>
      <c r="AU50" s="1" t="s">
        <v>216</v>
      </c>
      <c r="AV50">
        <v>32</v>
      </c>
    </row>
    <row r="51" spans="1:48" ht="30" customHeight="1" x14ac:dyDescent="0.3">
      <c r="A51" s="13" t="s">
        <v>213</v>
      </c>
      <c r="B51" s="13" t="s">
        <v>126</v>
      </c>
      <c r="C51" s="13" t="s">
        <v>82</v>
      </c>
      <c r="D51" s="11">
        <v>43</v>
      </c>
      <c r="E51" s="12">
        <f>TRUNC(일위대가목록!E61,0)</f>
        <v>0</v>
      </c>
      <c r="F51" s="12">
        <f t="shared" si="5"/>
        <v>0</v>
      </c>
      <c r="G51" s="12">
        <f>TRUNC(일위대가목록!F61,0)</f>
        <v>0</v>
      </c>
      <c r="H51" s="12">
        <f t="shared" si="6"/>
        <v>0</v>
      </c>
      <c r="I51" s="12">
        <f>TRUNC(일위대가목록!G61,0)</f>
        <v>0</v>
      </c>
      <c r="J51" s="12">
        <f t="shared" si="7"/>
        <v>0</v>
      </c>
      <c r="K51" s="12">
        <f t="shared" si="8"/>
        <v>0</v>
      </c>
      <c r="L51" s="12">
        <f t="shared" si="9"/>
        <v>0</v>
      </c>
      <c r="M51" s="13" t="s">
        <v>217</v>
      </c>
      <c r="N51" s="1" t="s">
        <v>218</v>
      </c>
      <c r="O51" s="1" t="s">
        <v>52</v>
      </c>
      <c r="P51" s="1" t="s">
        <v>52</v>
      </c>
      <c r="Q51" s="1" t="s">
        <v>119</v>
      </c>
      <c r="R51" s="1" t="s">
        <v>66</v>
      </c>
      <c r="S51" s="1" t="s">
        <v>67</v>
      </c>
      <c r="T51" s="1" t="s">
        <v>67</v>
      </c>
      <c r="AR51" s="1" t="s">
        <v>52</v>
      </c>
      <c r="AS51" s="1" t="s">
        <v>52</v>
      </c>
      <c r="AU51" s="1" t="s">
        <v>219</v>
      </c>
      <c r="AV51">
        <v>33</v>
      </c>
    </row>
    <row r="52" spans="1:48" ht="30" customHeight="1" x14ac:dyDescent="0.3">
      <c r="A52" s="13" t="s">
        <v>213</v>
      </c>
      <c r="B52" s="13" t="s">
        <v>130</v>
      </c>
      <c r="C52" s="13" t="s">
        <v>82</v>
      </c>
      <c r="D52" s="11">
        <v>18</v>
      </c>
      <c r="E52" s="12">
        <f>TRUNC(일위대가목록!E62,0)</f>
        <v>0</v>
      </c>
      <c r="F52" s="12">
        <f t="shared" si="5"/>
        <v>0</v>
      </c>
      <c r="G52" s="12">
        <f>TRUNC(일위대가목록!F62,0)</f>
        <v>0</v>
      </c>
      <c r="H52" s="12">
        <f t="shared" si="6"/>
        <v>0</v>
      </c>
      <c r="I52" s="12">
        <f>TRUNC(일위대가목록!G62,0)</f>
        <v>0</v>
      </c>
      <c r="J52" s="12">
        <f t="shared" si="7"/>
        <v>0</v>
      </c>
      <c r="K52" s="12">
        <f t="shared" si="8"/>
        <v>0</v>
      </c>
      <c r="L52" s="12">
        <f t="shared" si="9"/>
        <v>0</v>
      </c>
      <c r="M52" s="13" t="s">
        <v>220</v>
      </c>
      <c r="N52" s="1" t="s">
        <v>221</v>
      </c>
      <c r="O52" s="1" t="s">
        <v>52</v>
      </c>
      <c r="P52" s="1" t="s">
        <v>52</v>
      </c>
      <c r="Q52" s="1" t="s">
        <v>119</v>
      </c>
      <c r="R52" s="1" t="s">
        <v>66</v>
      </c>
      <c r="S52" s="1" t="s">
        <v>67</v>
      </c>
      <c r="T52" s="1" t="s">
        <v>67</v>
      </c>
      <c r="AR52" s="1" t="s">
        <v>52</v>
      </c>
      <c r="AS52" s="1" t="s">
        <v>52</v>
      </c>
      <c r="AU52" s="1" t="s">
        <v>222</v>
      </c>
      <c r="AV52">
        <v>34</v>
      </c>
    </row>
    <row r="53" spans="1:48" ht="30" customHeight="1" x14ac:dyDescent="0.3">
      <c r="A53" s="13" t="s">
        <v>213</v>
      </c>
      <c r="B53" s="13" t="s">
        <v>166</v>
      </c>
      <c r="C53" s="13" t="s">
        <v>82</v>
      </c>
      <c r="D53" s="11">
        <v>15</v>
      </c>
      <c r="E53" s="12">
        <f>TRUNC(일위대가목록!E63,0)</f>
        <v>0</v>
      </c>
      <c r="F53" s="12">
        <f t="shared" si="5"/>
        <v>0</v>
      </c>
      <c r="G53" s="12">
        <f>TRUNC(일위대가목록!F63,0)</f>
        <v>0</v>
      </c>
      <c r="H53" s="12">
        <f t="shared" si="6"/>
        <v>0</v>
      </c>
      <c r="I53" s="12">
        <f>TRUNC(일위대가목록!G63,0)</f>
        <v>0</v>
      </c>
      <c r="J53" s="12">
        <f t="shared" si="7"/>
        <v>0</v>
      </c>
      <c r="K53" s="12">
        <f t="shared" si="8"/>
        <v>0</v>
      </c>
      <c r="L53" s="12">
        <f t="shared" si="9"/>
        <v>0</v>
      </c>
      <c r="M53" s="13" t="s">
        <v>223</v>
      </c>
      <c r="N53" s="1" t="s">
        <v>224</v>
      </c>
      <c r="O53" s="1" t="s">
        <v>52</v>
      </c>
      <c r="P53" s="1" t="s">
        <v>52</v>
      </c>
      <c r="Q53" s="1" t="s">
        <v>119</v>
      </c>
      <c r="R53" s="1" t="s">
        <v>66</v>
      </c>
      <c r="S53" s="1" t="s">
        <v>67</v>
      </c>
      <c r="T53" s="1" t="s">
        <v>67</v>
      </c>
      <c r="AR53" s="1" t="s">
        <v>52</v>
      </c>
      <c r="AS53" s="1" t="s">
        <v>52</v>
      </c>
      <c r="AU53" s="1" t="s">
        <v>225</v>
      </c>
      <c r="AV53">
        <v>35</v>
      </c>
    </row>
    <row r="54" spans="1:48" ht="30" customHeight="1" x14ac:dyDescent="0.3">
      <c r="A54" s="13" t="s">
        <v>226</v>
      </c>
      <c r="B54" s="13" t="s">
        <v>227</v>
      </c>
      <c r="C54" s="13" t="s">
        <v>82</v>
      </c>
      <c r="D54" s="11">
        <v>4</v>
      </c>
      <c r="E54" s="12">
        <f>TRUNC(일위대가목록!E67,0)</f>
        <v>0</v>
      </c>
      <c r="F54" s="12">
        <f t="shared" si="5"/>
        <v>0</v>
      </c>
      <c r="G54" s="12">
        <f>TRUNC(일위대가목록!F67,0)</f>
        <v>0</v>
      </c>
      <c r="H54" s="12">
        <f t="shared" si="6"/>
        <v>0</v>
      </c>
      <c r="I54" s="12">
        <f>TRUNC(일위대가목록!G67,0)</f>
        <v>0</v>
      </c>
      <c r="J54" s="12">
        <f t="shared" si="7"/>
        <v>0</v>
      </c>
      <c r="K54" s="12">
        <f t="shared" si="8"/>
        <v>0</v>
      </c>
      <c r="L54" s="12">
        <f t="shared" si="9"/>
        <v>0</v>
      </c>
      <c r="M54" s="13" t="s">
        <v>228</v>
      </c>
      <c r="N54" s="1" t="s">
        <v>229</v>
      </c>
      <c r="O54" s="1" t="s">
        <v>52</v>
      </c>
      <c r="P54" s="1" t="s">
        <v>52</v>
      </c>
      <c r="Q54" s="1" t="s">
        <v>119</v>
      </c>
      <c r="R54" s="1" t="s">
        <v>66</v>
      </c>
      <c r="S54" s="1" t="s">
        <v>67</v>
      </c>
      <c r="T54" s="1" t="s">
        <v>67</v>
      </c>
      <c r="AR54" s="1" t="s">
        <v>52</v>
      </c>
      <c r="AS54" s="1" t="s">
        <v>52</v>
      </c>
      <c r="AU54" s="1" t="s">
        <v>230</v>
      </c>
      <c r="AV54">
        <v>36</v>
      </c>
    </row>
    <row r="55" spans="1:48" ht="30" customHeight="1" x14ac:dyDescent="0.3">
      <c r="A55" s="13" t="s">
        <v>231</v>
      </c>
      <c r="B55" s="13" t="s">
        <v>52</v>
      </c>
      <c r="C55" s="13" t="s">
        <v>82</v>
      </c>
      <c r="D55" s="11">
        <v>2</v>
      </c>
      <c r="E55" s="12">
        <f>TRUNC(일위대가목록!E65,0)</f>
        <v>0</v>
      </c>
      <c r="F55" s="12">
        <f t="shared" si="5"/>
        <v>0</v>
      </c>
      <c r="G55" s="12">
        <f>TRUNC(일위대가목록!F65,0)</f>
        <v>0</v>
      </c>
      <c r="H55" s="12">
        <f t="shared" si="6"/>
        <v>0</v>
      </c>
      <c r="I55" s="12">
        <f>TRUNC(일위대가목록!G65,0)</f>
        <v>0</v>
      </c>
      <c r="J55" s="12">
        <f t="shared" si="7"/>
        <v>0</v>
      </c>
      <c r="K55" s="12">
        <f t="shared" si="8"/>
        <v>0</v>
      </c>
      <c r="L55" s="12">
        <f t="shared" si="9"/>
        <v>0</v>
      </c>
      <c r="M55" s="13" t="s">
        <v>232</v>
      </c>
      <c r="N55" s="1" t="s">
        <v>233</v>
      </c>
      <c r="O55" s="1" t="s">
        <v>52</v>
      </c>
      <c r="P55" s="1" t="s">
        <v>52</v>
      </c>
      <c r="Q55" s="1" t="s">
        <v>119</v>
      </c>
      <c r="R55" s="1" t="s">
        <v>66</v>
      </c>
      <c r="S55" s="1" t="s">
        <v>67</v>
      </c>
      <c r="T55" s="1" t="s">
        <v>67</v>
      </c>
      <c r="AR55" s="1" t="s">
        <v>52</v>
      </c>
      <c r="AS55" s="1" t="s">
        <v>52</v>
      </c>
      <c r="AU55" s="1" t="s">
        <v>234</v>
      </c>
      <c r="AV55">
        <v>37</v>
      </c>
    </row>
    <row r="56" spans="1:48" ht="30" customHeight="1" x14ac:dyDescent="0.3">
      <c r="A56" s="13" t="s">
        <v>235</v>
      </c>
      <c r="B56" s="13" t="s">
        <v>236</v>
      </c>
      <c r="C56" s="13" t="s">
        <v>98</v>
      </c>
      <c r="D56" s="11">
        <v>1</v>
      </c>
      <c r="E56" s="12">
        <f>TRUNC(단가대비표!O94,0)</f>
        <v>0</v>
      </c>
      <c r="F56" s="12">
        <f t="shared" si="5"/>
        <v>0</v>
      </c>
      <c r="G56" s="12">
        <f>TRUNC(단가대비표!P94,0)</f>
        <v>0</v>
      </c>
      <c r="H56" s="12">
        <f t="shared" si="6"/>
        <v>0</v>
      </c>
      <c r="I56" s="12">
        <f>TRUNC(단가대비표!V94,0)</f>
        <v>0</v>
      </c>
      <c r="J56" s="12">
        <f t="shared" si="7"/>
        <v>0</v>
      </c>
      <c r="K56" s="12">
        <f t="shared" si="8"/>
        <v>0</v>
      </c>
      <c r="L56" s="12">
        <f t="shared" si="9"/>
        <v>0</v>
      </c>
      <c r="M56" s="13" t="s">
        <v>52</v>
      </c>
      <c r="N56" s="1" t="s">
        <v>237</v>
      </c>
      <c r="O56" s="1" t="s">
        <v>52</v>
      </c>
      <c r="P56" s="1" t="s">
        <v>52</v>
      </c>
      <c r="Q56" s="1" t="s">
        <v>119</v>
      </c>
      <c r="R56" s="1" t="s">
        <v>67</v>
      </c>
      <c r="S56" s="1" t="s">
        <v>67</v>
      </c>
      <c r="T56" s="1" t="s">
        <v>66</v>
      </c>
      <c r="AR56" s="1" t="s">
        <v>52</v>
      </c>
      <c r="AS56" s="1" t="s">
        <v>52</v>
      </c>
      <c r="AU56" s="1" t="s">
        <v>238</v>
      </c>
      <c r="AV56">
        <v>38</v>
      </c>
    </row>
    <row r="57" spans="1:48" ht="30" customHeight="1" x14ac:dyDescent="0.3">
      <c r="A57" s="13" t="s">
        <v>235</v>
      </c>
      <c r="B57" s="13" t="s">
        <v>239</v>
      </c>
      <c r="C57" s="13" t="s">
        <v>98</v>
      </c>
      <c r="D57" s="11">
        <v>24</v>
      </c>
      <c r="E57" s="12">
        <f>TRUNC(단가대비표!O92,0)</f>
        <v>0</v>
      </c>
      <c r="F57" s="12">
        <f t="shared" si="5"/>
        <v>0</v>
      </c>
      <c r="G57" s="12">
        <f>TRUNC(단가대비표!P92,0)</f>
        <v>0</v>
      </c>
      <c r="H57" s="12">
        <f t="shared" si="6"/>
        <v>0</v>
      </c>
      <c r="I57" s="12">
        <f>TRUNC(단가대비표!V92,0)</f>
        <v>0</v>
      </c>
      <c r="J57" s="12">
        <f t="shared" si="7"/>
        <v>0</v>
      </c>
      <c r="K57" s="12">
        <f t="shared" si="8"/>
        <v>0</v>
      </c>
      <c r="L57" s="12">
        <f t="shared" si="9"/>
        <v>0</v>
      </c>
      <c r="M57" s="13" t="s">
        <v>52</v>
      </c>
      <c r="N57" s="1" t="s">
        <v>240</v>
      </c>
      <c r="O57" s="1" t="s">
        <v>52</v>
      </c>
      <c r="P57" s="1" t="s">
        <v>52</v>
      </c>
      <c r="Q57" s="1" t="s">
        <v>119</v>
      </c>
      <c r="R57" s="1" t="s">
        <v>67</v>
      </c>
      <c r="S57" s="1" t="s">
        <v>67</v>
      </c>
      <c r="T57" s="1" t="s">
        <v>66</v>
      </c>
      <c r="AR57" s="1" t="s">
        <v>52</v>
      </c>
      <c r="AS57" s="1" t="s">
        <v>52</v>
      </c>
      <c r="AU57" s="1" t="s">
        <v>241</v>
      </c>
      <c r="AV57">
        <v>39</v>
      </c>
    </row>
    <row r="58" spans="1:48" ht="30" customHeight="1" x14ac:dyDescent="0.3">
      <c r="A58" s="13" t="s">
        <v>235</v>
      </c>
      <c r="B58" s="13" t="s">
        <v>242</v>
      </c>
      <c r="C58" s="13" t="s">
        <v>98</v>
      </c>
      <c r="D58" s="11">
        <v>2</v>
      </c>
      <c r="E58" s="12">
        <f>TRUNC(단가대비표!O93,0)</f>
        <v>0</v>
      </c>
      <c r="F58" s="12">
        <f t="shared" si="5"/>
        <v>0</v>
      </c>
      <c r="G58" s="12">
        <f>TRUNC(단가대비표!P93,0)</f>
        <v>0</v>
      </c>
      <c r="H58" s="12">
        <f t="shared" si="6"/>
        <v>0</v>
      </c>
      <c r="I58" s="12">
        <f>TRUNC(단가대비표!V93,0)</f>
        <v>0</v>
      </c>
      <c r="J58" s="12">
        <f t="shared" si="7"/>
        <v>0</v>
      </c>
      <c r="K58" s="12">
        <f t="shared" si="8"/>
        <v>0</v>
      </c>
      <c r="L58" s="12">
        <f t="shared" si="9"/>
        <v>0</v>
      </c>
      <c r="M58" s="13" t="s">
        <v>52</v>
      </c>
      <c r="N58" s="1" t="s">
        <v>243</v>
      </c>
      <c r="O58" s="1" t="s">
        <v>52</v>
      </c>
      <c r="P58" s="1" t="s">
        <v>52</v>
      </c>
      <c r="Q58" s="1" t="s">
        <v>119</v>
      </c>
      <c r="R58" s="1" t="s">
        <v>67</v>
      </c>
      <c r="S58" s="1" t="s">
        <v>67</v>
      </c>
      <c r="T58" s="1" t="s">
        <v>66</v>
      </c>
      <c r="AR58" s="1" t="s">
        <v>52</v>
      </c>
      <c r="AS58" s="1" t="s">
        <v>52</v>
      </c>
      <c r="AU58" s="1" t="s">
        <v>244</v>
      </c>
      <c r="AV58">
        <v>40</v>
      </c>
    </row>
    <row r="59" spans="1:48" ht="30" customHeight="1" x14ac:dyDescent="0.3">
      <c r="A59" s="13" t="s">
        <v>235</v>
      </c>
      <c r="B59" s="13" t="s">
        <v>245</v>
      </c>
      <c r="C59" s="13" t="s">
        <v>98</v>
      </c>
      <c r="D59" s="11">
        <v>16</v>
      </c>
      <c r="E59" s="12">
        <f>TRUNC(단가대비표!O95,0)</f>
        <v>0</v>
      </c>
      <c r="F59" s="12">
        <f t="shared" si="5"/>
        <v>0</v>
      </c>
      <c r="G59" s="12">
        <f>TRUNC(단가대비표!P95,0)</f>
        <v>0</v>
      </c>
      <c r="H59" s="12">
        <f t="shared" si="6"/>
        <v>0</v>
      </c>
      <c r="I59" s="12">
        <f>TRUNC(단가대비표!V95,0)</f>
        <v>0</v>
      </c>
      <c r="J59" s="12">
        <f t="shared" si="7"/>
        <v>0</v>
      </c>
      <c r="K59" s="12">
        <f t="shared" si="8"/>
        <v>0</v>
      </c>
      <c r="L59" s="12">
        <f t="shared" si="9"/>
        <v>0</v>
      </c>
      <c r="M59" s="13" t="s">
        <v>52</v>
      </c>
      <c r="N59" s="1" t="s">
        <v>246</v>
      </c>
      <c r="O59" s="1" t="s">
        <v>52</v>
      </c>
      <c r="P59" s="1" t="s">
        <v>52</v>
      </c>
      <c r="Q59" s="1" t="s">
        <v>119</v>
      </c>
      <c r="R59" s="1" t="s">
        <v>67</v>
      </c>
      <c r="S59" s="1" t="s">
        <v>67</v>
      </c>
      <c r="T59" s="1" t="s">
        <v>66</v>
      </c>
      <c r="AR59" s="1" t="s">
        <v>52</v>
      </c>
      <c r="AS59" s="1" t="s">
        <v>52</v>
      </c>
      <c r="AU59" s="1" t="s">
        <v>247</v>
      </c>
      <c r="AV59">
        <v>41</v>
      </c>
    </row>
    <row r="60" spans="1:48" ht="30" customHeight="1" x14ac:dyDescent="0.3">
      <c r="A60" s="13" t="s">
        <v>235</v>
      </c>
      <c r="B60" s="13" t="s">
        <v>248</v>
      </c>
      <c r="C60" s="13" t="s">
        <v>98</v>
      </c>
      <c r="D60" s="11">
        <v>1</v>
      </c>
      <c r="E60" s="12">
        <f>TRUNC(단가대비표!O96,0)</f>
        <v>0</v>
      </c>
      <c r="F60" s="12">
        <f t="shared" ref="F60:F88" si="10">TRUNC(E60*D60, 0)</f>
        <v>0</v>
      </c>
      <c r="G60" s="12">
        <f>TRUNC(단가대비표!P96,0)</f>
        <v>0</v>
      </c>
      <c r="H60" s="12">
        <f t="shared" ref="H60:H88" si="11">TRUNC(G60*D60, 0)</f>
        <v>0</v>
      </c>
      <c r="I60" s="12">
        <f>TRUNC(단가대비표!V96,0)</f>
        <v>0</v>
      </c>
      <c r="J60" s="12">
        <f t="shared" ref="J60:J88" si="12">TRUNC(I60*D60, 0)</f>
        <v>0</v>
      </c>
      <c r="K60" s="12">
        <f t="shared" ref="K60:K88" si="13">TRUNC(E60+G60+I60, 0)</f>
        <v>0</v>
      </c>
      <c r="L60" s="12">
        <f t="shared" ref="L60:L88" si="14">TRUNC(F60+H60+J60, 0)</f>
        <v>0</v>
      </c>
      <c r="M60" s="13" t="s">
        <v>52</v>
      </c>
      <c r="N60" s="1" t="s">
        <v>249</v>
      </c>
      <c r="O60" s="1" t="s">
        <v>52</v>
      </c>
      <c r="P60" s="1" t="s">
        <v>52</v>
      </c>
      <c r="Q60" s="1" t="s">
        <v>119</v>
      </c>
      <c r="R60" s="1" t="s">
        <v>67</v>
      </c>
      <c r="S60" s="1" t="s">
        <v>67</v>
      </c>
      <c r="T60" s="1" t="s">
        <v>66</v>
      </c>
      <c r="AR60" s="1" t="s">
        <v>52</v>
      </c>
      <c r="AS60" s="1" t="s">
        <v>52</v>
      </c>
      <c r="AU60" s="1" t="s">
        <v>250</v>
      </c>
      <c r="AV60">
        <v>42</v>
      </c>
    </row>
    <row r="61" spans="1:48" ht="30" customHeight="1" x14ac:dyDescent="0.3">
      <c r="A61" s="13" t="s">
        <v>235</v>
      </c>
      <c r="B61" s="13" t="s">
        <v>251</v>
      </c>
      <c r="C61" s="13" t="s">
        <v>98</v>
      </c>
      <c r="D61" s="11">
        <v>2</v>
      </c>
      <c r="E61" s="12">
        <f>TRUNC(단가대비표!O97,0)</f>
        <v>0</v>
      </c>
      <c r="F61" s="12">
        <f t="shared" si="10"/>
        <v>0</v>
      </c>
      <c r="G61" s="12">
        <f>TRUNC(단가대비표!P97,0)</f>
        <v>0</v>
      </c>
      <c r="H61" s="12">
        <f t="shared" si="11"/>
        <v>0</v>
      </c>
      <c r="I61" s="12">
        <f>TRUNC(단가대비표!V97,0)</f>
        <v>0</v>
      </c>
      <c r="J61" s="12">
        <f t="shared" si="12"/>
        <v>0</v>
      </c>
      <c r="K61" s="12">
        <f t="shared" si="13"/>
        <v>0</v>
      </c>
      <c r="L61" s="12">
        <f t="shared" si="14"/>
        <v>0</v>
      </c>
      <c r="M61" s="13" t="s">
        <v>52</v>
      </c>
      <c r="N61" s="1" t="s">
        <v>252</v>
      </c>
      <c r="O61" s="1" t="s">
        <v>52</v>
      </c>
      <c r="P61" s="1" t="s">
        <v>52</v>
      </c>
      <c r="Q61" s="1" t="s">
        <v>119</v>
      </c>
      <c r="R61" s="1" t="s">
        <v>67</v>
      </c>
      <c r="S61" s="1" t="s">
        <v>67</v>
      </c>
      <c r="T61" s="1" t="s">
        <v>66</v>
      </c>
      <c r="AR61" s="1" t="s">
        <v>52</v>
      </c>
      <c r="AS61" s="1" t="s">
        <v>52</v>
      </c>
      <c r="AU61" s="1" t="s">
        <v>253</v>
      </c>
      <c r="AV61">
        <v>43</v>
      </c>
    </row>
    <row r="62" spans="1:48" ht="30" customHeight="1" x14ac:dyDescent="0.3">
      <c r="A62" s="13" t="s">
        <v>235</v>
      </c>
      <c r="B62" s="13" t="s">
        <v>254</v>
      </c>
      <c r="C62" s="13" t="s">
        <v>98</v>
      </c>
      <c r="D62" s="11">
        <v>1</v>
      </c>
      <c r="E62" s="12">
        <f>TRUNC(단가대비표!O99,0)</f>
        <v>0</v>
      </c>
      <c r="F62" s="12">
        <f t="shared" si="10"/>
        <v>0</v>
      </c>
      <c r="G62" s="12">
        <f>TRUNC(단가대비표!P99,0)</f>
        <v>0</v>
      </c>
      <c r="H62" s="12">
        <f t="shared" si="11"/>
        <v>0</v>
      </c>
      <c r="I62" s="12">
        <f>TRUNC(단가대비표!V99,0)</f>
        <v>0</v>
      </c>
      <c r="J62" s="12">
        <f t="shared" si="12"/>
        <v>0</v>
      </c>
      <c r="K62" s="12">
        <f t="shared" si="13"/>
        <v>0</v>
      </c>
      <c r="L62" s="12">
        <f t="shared" si="14"/>
        <v>0</v>
      </c>
      <c r="M62" s="13" t="s">
        <v>52</v>
      </c>
      <c r="N62" s="1" t="s">
        <v>255</v>
      </c>
      <c r="O62" s="1" t="s">
        <v>52</v>
      </c>
      <c r="P62" s="1" t="s">
        <v>52</v>
      </c>
      <c r="Q62" s="1" t="s">
        <v>119</v>
      </c>
      <c r="R62" s="1" t="s">
        <v>67</v>
      </c>
      <c r="S62" s="1" t="s">
        <v>67</v>
      </c>
      <c r="T62" s="1" t="s">
        <v>66</v>
      </c>
      <c r="AR62" s="1" t="s">
        <v>52</v>
      </c>
      <c r="AS62" s="1" t="s">
        <v>52</v>
      </c>
      <c r="AU62" s="1" t="s">
        <v>256</v>
      </c>
      <c r="AV62">
        <v>44</v>
      </c>
    </row>
    <row r="63" spans="1:48" ht="30" customHeight="1" x14ac:dyDescent="0.3">
      <c r="A63" s="13" t="s">
        <v>235</v>
      </c>
      <c r="B63" s="13" t="s">
        <v>257</v>
      </c>
      <c r="C63" s="13" t="s">
        <v>98</v>
      </c>
      <c r="D63" s="11">
        <v>1</v>
      </c>
      <c r="E63" s="12">
        <f>TRUNC(단가대비표!O100,0)</f>
        <v>0</v>
      </c>
      <c r="F63" s="12">
        <f t="shared" si="10"/>
        <v>0</v>
      </c>
      <c r="G63" s="12">
        <f>TRUNC(단가대비표!P100,0)</f>
        <v>0</v>
      </c>
      <c r="H63" s="12">
        <f t="shared" si="11"/>
        <v>0</v>
      </c>
      <c r="I63" s="12">
        <f>TRUNC(단가대비표!V100,0)</f>
        <v>0</v>
      </c>
      <c r="J63" s="12">
        <f t="shared" si="12"/>
        <v>0</v>
      </c>
      <c r="K63" s="12">
        <f t="shared" si="13"/>
        <v>0</v>
      </c>
      <c r="L63" s="12">
        <f t="shared" si="14"/>
        <v>0</v>
      </c>
      <c r="M63" s="13" t="s">
        <v>52</v>
      </c>
      <c r="N63" s="1" t="s">
        <v>258</v>
      </c>
      <c r="O63" s="1" t="s">
        <v>52</v>
      </c>
      <c r="P63" s="1" t="s">
        <v>52</v>
      </c>
      <c r="Q63" s="1" t="s">
        <v>119</v>
      </c>
      <c r="R63" s="1" t="s">
        <v>67</v>
      </c>
      <c r="S63" s="1" t="s">
        <v>67</v>
      </c>
      <c r="T63" s="1" t="s">
        <v>66</v>
      </c>
      <c r="AR63" s="1" t="s">
        <v>52</v>
      </c>
      <c r="AS63" s="1" t="s">
        <v>52</v>
      </c>
      <c r="AU63" s="1" t="s">
        <v>259</v>
      </c>
      <c r="AV63">
        <v>45</v>
      </c>
    </row>
    <row r="64" spans="1:48" ht="30" customHeight="1" x14ac:dyDescent="0.3">
      <c r="A64" s="13" t="s">
        <v>235</v>
      </c>
      <c r="B64" s="13" t="s">
        <v>260</v>
      </c>
      <c r="C64" s="13" t="s">
        <v>98</v>
      </c>
      <c r="D64" s="11">
        <v>1</v>
      </c>
      <c r="E64" s="12">
        <f>TRUNC(단가대비표!O101,0)</f>
        <v>0</v>
      </c>
      <c r="F64" s="12">
        <f t="shared" si="10"/>
        <v>0</v>
      </c>
      <c r="G64" s="12">
        <f>TRUNC(단가대비표!P101,0)</f>
        <v>0</v>
      </c>
      <c r="H64" s="12">
        <f t="shared" si="11"/>
        <v>0</v>
      </c>
      <c r="I64" s="12">
        <f>TRUNC(단가대비표!V101,0)</f>
        <v>0</v>
      </c>
      <c r="J64" s="12">
        <f t="shared" si="12"/>
        <v>0</v>
      </c>
      <c r="K64" s="12">
        <f t="shared" si="13"/>
        <v>0</v>
      </c>
      <c r="L64" s="12">
        <f t="shared" si="14"/>
        <v>0</v>
      </c>
      <c r="M64" s="13" t="s">
        <v>52</v>
      </c>
      <c r="N64" s="1" t="s">
        <v>261</v>
      </c>
      <c r="O64" s="1" t="s">
        <v>52</v>
      </c>
      <c r="P64" s="1" t="s">
        <v>52</v>
      </c>
      <c r="Q64" s="1" t="s">
        <v>119</v>
      </c>
      <c r="R64" s="1" t="s">
        <v>67</v>
      </c>
      <c r="S64" s="1" t="s">
        <v>67</v>
      </c>
      <c r="T64" s="1" t="s">
        <v>66</v>
      </c>
      <c r="AR64" s="1" t="s">
        <v>52</v>
      </c>
      <c r="AS64" s="1" t="s">
        <v>52</v>
      </c>
      <c r="AU64" s="1" t="s">
        <v>262</v>
      </c>
      <c r="AV64">
        <v>46</v>
      </c>
    </row>
    <row r="65" spans="1:48" ht="30" customHeight="1" x14ac:dyDescent="0.3">
      <c r="A65" s="13" t="s">
        <v>235</v>
      </c>
      <c r="B65" s="13" t="s">
        <v>263</v>
      </c>
      <c r="C65" s="13" t="s">
        <v>98</v>
      </c>
      <c r="D65" s="11">
        <v>1</v>
      </c>
      <c r="E65" s="12">
        <f>TRUNC(단가대비표!O102,0)</f>
        <v>0</v>
      </c>
      <c r="F65" s="12">
        <f t="shared" si="10"/>
        <v>0</v>
      </c>
      <c r="G65" s="12">
        <f>TRUNC(단가대비표!P102,0)</f>
        <v>0</v>
      </c>
      <c r="H65" s="12">
        <f t="shared" si="11"/>
        <v>0</v>
      </c>
      <c r="I65" s="12">
        <f>TRUNC(단가대비표!V102,0)</f>
        <v>0</v>
      </c>
      <c r="J65" s="12">
        <f t="shared" si="12"/>
        <v>0</v>
      </c>
      <c r="K65" s="12">
        <f t="shared" si="13"/>
        <v>0</v>
      </c>
      <c r="L65" s="12">
        <f t="shared" si="14"/>
        <v>0</v>
      </c>
      <c r="M65" s="13" t="s">
        <v>52</v>
      </c>
      <c r="N65" s="1" t="s">
        <v>264</v>
      </c>
      <c r="O65" s="1" t="s">
        <v>52</v>
      </c>
      <c r="P65" s="1" t="s">
        <v>52</v>
      </c>
      <c r="Q65" s="1" t="s">
        <v>119</v>
      </c>
      <c r="R65" s="1" t="s">
        <v>67</v>
      </c>
      <c r="S65" s="1" t="s">
        <v>67</v>
      </c>
      <c r="T65" s="1" t="s">
        <v>66</v>
      </c>
      <c r="AR65" s="1" t="s">
        <v>52</v>
      </c>
      <c r="AS65" s="1" t="s">
        <v>52</v>
      </c>
      <c r="AU65" s="1" t="s">
        <v>265</v>
      </c>
      <c r="AV65">
        <v>47</v>
      </c>
    </row>
    <row r="66" spans="1:48" ht="30" customHeight="1" x14ac:dyDescent="0.3">
      <c r="A66" s="13" t="s">
        <v>235</v>
      </c>
      <c r="B66" s="13" t="s">
        <v>266</v>
      </c>
      <c r="C66" s="13" t="s">
        <v>98</v>
      </c>
      <c r="D66" s="11">
        <v>14</v>
      </c>
      <c r="E66" s="12">
        <f>TRUNC(단가대비표!O103,0)</f>
        <v>0</v>
      </c>
      <c r="F66" s="12">
        <f t="shared" si="10"/>
        <v>0</v>
      </c>
      <c r="G66" s="12">
        <f>TRUNC(단가대비표!P103,0)</f>
        <v>0</v>
      </c>
      <c r="H66" s="12">
        <f t="shared" si="11"/>
        <v>0</v>
      </c>
      <c r="I66" s="12">
        <f>TRUNC(단가대비표!V103,0)</f>
        <v>0</v>
      </c>
      <c r="J66" s="12">
        <f t="shared" si="12"/>
        <v>0</v>
      </c>
      <c r="K66" s="12">
        <f t="shared" si="13"/>
        <v>0</v>
      </c>
      <c r="L66" s="12">
        <f t="shared" si="14"/>
        <v>0</v>
      </c>
      <c r="M66" s="13" t="s">
        <v>52</v>
      </c>
      <c r="N66" s="1" t="s">
        <v>267</v>
      </c>
      <c r="O66" s="1" t="s">
        <v>52</v>
      </c>
      <c r="P66" s="1" t="s">
        <v>52</v>
      </c>
      <c r="Q66" s="1" t="s">
        <v>119</v>
      </c>
      <c r="R66" s="1" t="s">
        <v>67</v>
      </c>
      <c r="S66" s="1" t="s">
        <v>67</v>
      </c>
      <c r="T66" s="1" t="s">
        <v>66</v>
      </c>
      <c r="AR66" s="1" t="s">
        <v>52</v>
      </c>
      <c r="AS66" s="1" t="s">
        <v>52</v>
      </c>
      <c r="AU66" s="1" t="s">
        <v>268</v>
      </c>
      <c r="AV66">
        <v>48</v>
      </c>
    </row>
    <row r="67" spans="1:48" ht="30" customHeight="1" x14ac:dyDescent="0.3">
      <c r="A67" s="13" t="s">
        <v>235</v>
      </c>
      <c r="B67" s="13" t="s">
        <v>269</v>
      </c>
      <c r="C67" s="13" t="s">
        <v>98</v>
      </c>
      <c r="D67" s="11">
        <v>2</v>
      </c>
      <c r="E67" s="12">
        <f>TRUNC(단가대비표!O104,0)</f>
        <v>0</v>
      </c>
      <c r="F67" s="12">
        <f t="shared" si="10"/>
        <v>0</v>
      </c>
      <c r="G67" s="12">
        <f>TRUNC(단가대비표!P104,0)</f>
        <v>0</v>
      </c>
      <c r="H67" s="12">
        <f t="shared" si="11"/>
        <v>0</v>
      </c>
      <c r="I67" s="12">
        <f>TRUNC(단가대비표!V104,0)</f>
        <v>0</v>
      </c>
      <c r="J67" s="12">
        <f t="shared" si="12"/>
        <v>0</v>
      </c>
      <c r="K67" s="12">
        <f t="shared" si="13"/>
        <v>0</v>
      </c>
      <c r="L67" s="12">
        <f t="shared" si="14"/>
        <v>0</v>
      </c>
      <c r="M67" s="13" t="s">
        <v>52</v>
      </c>
      <c r="N67" s="1" t="s">
        <v>270</v>
      </c>
      <c r="O67" s="1" t="s">
        <v>52</v>
      </c>
      <c r="P67" s="1" t="s">
        <v>52</v>
      </c>
      <c r="Q67" s="1" t="s">
        <v>119</v>
      </c>
      <c r="R67" s="1" t="s">
        <v>67</v>
      </c>
      <c r="S67" s="1" t="s">
        <v>67</v>
      </c>
      <c r="T67" s="1" t="s">
        <v>66</v>
      </c>
      <c r="AR67" s="1" t="s">
        <v>52</v>
      </c>
      <c r="AS67" s="1" t="s">
        <v>52</v>
      </c>
      <c r="AU67" s="1" t="s">
        <v>271</v>
      </c>
      <c r="AV67">
        <v>49</v>
      </c>
    </row>
    <row r="68" spans="1:48" ht="30" customHeight="1" x14ac:dyDescent="0.3">
      <c r="A68" s="13" t="s">
        <v>235</v>
      </c>
      <c r="B68" s="13" t="s">
        <v>272</v>
      </c>
      <c r="C68" s="13" t="s">
        <v>98</v>
      </c>
      <c r="D68" s="11">
        <v>1</v>
      </c>
      <c r="E68" s="12">
        <f>TRUNC(단가대비표!O105,0)</f>
        <v>0</v>
      </c>
      <c r="F68" s="12">
        <f t="shared" si="10"/>
        <v>0</v>
      </c>
      <c r="G68" s="12">
        <f>TRUNC(단가대비표!P105,0)</f>
        <v>0</v>
      </c>
      <c r="H68" s="12">
        <f t="shared" si="11"/>
        <v>0</v>
      </c>
      <c r="I68" s="12">
        <f>TRUNC(단가대비표!V105,0)</f>
        <v>0</v>
      </c>
      <c r="J68" s="12">
        <f t="shared" si="12"/>
        <v>0</v>
      </c>
      <c r="K68" s="12">
        <f t="shared" si="13"/>
        <v>0</v>
      </c>
      <c r="L68" s="12">
        <f t="shared" si="14"/>
        <v>0</v>
      </c>
      <c r="M68" s="13" t="s">
        <v>52</v>
      </c>
      <c r="N68" s="1" t="s">
        <v>273</v>
      </c>
      <c r="O68" s="1" t="s">
        <v>52</v>
      </c>
      <c r="P68" s="1" t="s">
        <v>52</v>
      </c>
      <c r="Q68" s="1" t="s">
        <v>119</v>
      </c>
      <c r="R68" s="1" t="s">
        <v>67</v>
      </c>
      <c r="S68" s="1" t="s">
        <v>67</v>
      </c>
      <c r="T68" s="1" t="s">
        <v>66</v>
      </c>
      <c r="AR68" s="1" t="s">
        <v>52</v>
      </c>
      <c r="AS68" s="1" t="s">
        <v>52</v>
      </c>
      <c r="AU68" s="1" t="s">
        <v>274</v>
      </c>
      <c r="AV68">
        <v>50</v>
      </c>
    </row>
    <row r="69" spans="1:48" ht="30" customHeight="1" x14ac:dyDescent="0.3">
      <c r="A69" s="13" t="s">
        <v>235</v>
      </c>
      <c r="B69" s="13" t="s">
        <v>275</v>
      </c>
      <c r="C69" s="13" t="s">
        <v>98</v>
      </c>
      <c r="D69" s="11">
        <v>1</v>
      </c>
      <c r="E69" s="12">
        <f>TRUNC(단가대비표!O106,0)</f>
        <v>0</v>
      </c>
      <c r="F69" s="12">
        <f t="shared" si="10"/>
        <v>0</v>
      </c>
      <c r="G69" s="12">
        <f>TRUNC(단가대비표!P106,0)</f>
        <v>0</v>
      </c>
      <c r="H69" s="12">
        <f t="shared" si="11"/>
        <v>0</v>
      </c>
      <c r="I69" s="12">
        <f>TRUNC(단가대비표!V106,0)</f>
        <v>0</v>
      </c>
      <c r="J69" s="12">
        <f t="shared" si="12"/>
        <v>0</v>
      </c>
      <c r="K69" s="12">
        <f t="shared" si="13"/>
        <v>0</v>
      </c>
      <c r="L69" s="12">
        <f t="shared" si="14"/>
        <v>0</v>
      </c>
      <c r="M69" s="13" t="s">
        <v>52</v>
      </c>
      <c r="N69" s="1" t="s">
        <v>276</v>
      </c>
      <c r="O69" s="1" t="s">
        <v>52</v>
      </c>
      <c r="P69" s="1" t="s">
        <v>52</v>
      </c>
      <c r="Q69" s="1" t="s">
        <v>119</v>
      </c>
      <c r="R69" s="1" t="s">
        <v>67</v>
      </c>
      <c r="S69" s="1" t="s">
        <v>67</v>
      </c>
      <c r="T69" s="1" t="s">
        <v>66</v>
      </c>
      <c r="AR69" s="1" t="s">
        <v>52</v>
      </c>
      <c r="AS69" s="1" t="s">
        <v>52</v>
      </c>
      <c r="AU69" s="1" t="s">
        <v>277</v>
      </c>
      <c r="AV69">
        <v>51</v>
      </c>
    </row>
    <row r="70" spans="1:48" ht="30" customHeight="1" x14ac:dyDescent="0.3">
      <c r="A70" s="13" t="s">
        <v>235</v>
      </c>
      <c r="B70" s="13" t="s">
        <v>278</v>
      </c>
      <c r="C70" s="13" t="s">
        <v>98</v>
      </c>
      <c r="D70" s="11">
        <v>1</v>
      </c>
      <c r="E70" s="12">
        <f>TRUNC(단가대비표!O107,0)</f>
        <v>0</v>
      </c>
      <c r="F70" s="12">
        <f t="shared" si="10"/>
        <v>0</v>
      </c>
      <c r="G70" s="12">
        <f>TRUNC(단가대비표!P107,0)</f>
        <v>0</v>
      </c>
      <c r="H70" s="12">
        <f t="shared" si="11"/>
        <v>0</v>
      </c>
      <c r="I70" s="12">
        <f>TRUNC(단가대비표!V107,0)</f>
        <v>0</v>
      </c>
      <c r="J70" s="12">
        <f t="shared" si="12"/>
        <v>0</v>
      </c>
      <c r="K70" s="12">
        <f t="shared" si="13"/>
        <v>0</v>
      </c>
      <c r="L70" s="12">
        <f t="shared" si="14"/>
        <v>0</v>
      </c>
      <c r="M70" s="13" t="s">
        <v>52</v>
      </c>
      <c r="N70" s="1" t="s">
        <v>279</v>
      </c>
      <c r="O70" s="1" t="s">
        <v>52</v>
      </c>
      <c r="P70" s="1" t="s">
        <v>52</v>
      </c>
      <c r="Q70" s="1" t="s">
        <v>119</v>
      </c>
      <c r="R70" s="1" t="s">
        <v>67</v>
      </c>
      <c r="S70" s="1" t="s">
        <v>67</v>
      </c>
      <c r="T70" s="1" t="s">
        <v>66</v>
      </c>
      <c r="AR70" s="1" t="s">
        <v>52</v>
      </c>
      <c r="AS70" s="1" t="s">
        <v>52</v>
      </c>
      <c r="AU70" s="1" t="s">
        <v>280</v>
      </c>
      <c r="AV70">
        <v>52</v>
      </c>
    </row>
    <row r="71" spans="1:48" ht="30" customHeight="1" x14ac:dyDescent="0.3">
      <c r="A71" s="13" t="s">
        <v>235</v>
      </c>
      <c r="B71" s="13" t="s">
        <v>281</v>
      </c>
      <c r="C71" s="13" t="s">
        <v>98</v>
      </c>
      <c r="D71" s="11">
        <v>17</v>
      </c>
      <c r="E71" s="12">
        <f>TRUNC(단가대비표!O108,0)</f>
        <v>0</v>
      </c>
      <c r="F71" s="12">
        <f t="shared" si="10"/>
        <v>0</v>
      </c>
      <c r="G71" s="12">
        <f>TRUNC(단가대비표!P108,0)</f>
        <v>0</v>
      </c>
      <c r="H71" s="12">
        <f t="shared" si="11"/>
        <v>0</v>
      </c>
      <c r="I71" s="12">
        <f>TRUNC(단가대비표!V108,0)</f>
        <v>0</v>
      </c>
      <c r="J71" s="12">
        <f t="shared" si="12"/>
        <v>0</v>
      </c>
      <c r="K71" s="12">
        <f t="shared" si="13"/>
        <v>0</v>
      </c>
      <c r="L71" s="12">
        <f t="shared" si="14"/>
        <v>0</v>
      </c>
      <c r="M71" s="13" t="s">
        <v>52</v>
      </c>
      <c r="N71" s="1" t="s">
        <v>282</v>
      </c>
      <c r="O71" s="1" t="s">
        <v>52</v>
      </c>
      <c r="P71" s="1" t="s">
        <v>52</v>
      </c>
      <c r="Q71" s="1" t="s">
        <v>119</v>
      </c>
      <c r="R71" s="1" t="s">
        <v>67</v>
      </c>
      <c r="S71" s="1" t="s">
        <v>67</v>
      </c>
      <c r="T71" s="1" t="s">
        <v>66</v>
      </c>
      <c r="AR71" s="1" t="s">
        <v>52</v>
      </c>
      <c r="AS71" s="1" t="s">
        <v>52</v>
      </c>
      <c r="AU71" s="1" t="s">
        <v>283</v>
      </c>
      <c r="AV71">
        <v>53</v>
      </c>
    </row>
    <row r="72" spans="1:48" ht="30" customHeight="1" x14ac:dyDescent="0.3">
      <c r="A72" s="13" t="s">
        <v>235</v>
      </c>
      <c r="B72" s="13" t="s">
        <v>284</v>
      </c>
      <c r="C72" s="13" t="s">
        <v>98</v>
      </c>
      <c r="D72" s="11">
        <v>3</v>
      </c>
      <c r="E72" s="12">
        <f>TRUNC(단가대비표!O109,0)</f>
        <v>0</v>
      </c>
      <c r="F72" s="12">
        <f t="shared" si="10"/>
        <v>0</v>
      </c>
      <c r="G72" s="12">
        <f>TRUNC(단가대비표!P109,0)</f>
        <v>0</v>
      </c>
      <c r="H72" s="12">
        <f t="shared" si="11"/>
        <v>0</v>
      </c>
      <c r="I72" s="12">
        <f>TRUNC(단가대비표!V109,0)</f>
        <v>0</v>
      </c>
      <c r="J72" s="12">
        <f t="shared" si="12"/>
        <v>0</v>
      </c>
      <c r="K72" s="12">
        <f t="shared" si="13"/>
        <v>0</v>
      </c>
      <c r="L72" s="12">
        <f t="shared" si="14"/>
        <v>0</v>
      </c>
      <c r="M72" s="13" t="s">
        <v>52</v>
      </c>
      <c r="N72" s="1" t="s">
        <v>285</v>
      </c>
      <c r="O72" s="1" t="s">
        <v>52</v>
      </c>
      <c r="P72" s="1" t="s">
        <v>52</v>
      </c>
      <c r="Q72" s="1" t="s">
        <v>119</v>
      </c>
      <c r="R72" s="1" t="s">
        <v>67</v>
      </c>
      <c r="S72" s="1" t="s">
        <v>67</v>
      </c>
      <c r="T72" s="1" t="s">
        <v>66</v>
      </c>
      <c r="AR72" s="1" t="s">
        <v>52</v>
      </c>
      <c r="AS72" s="1" t="s">
        <v>52</v>
      </c>
      <c r="AU72" s="1" t="s">
        <v>286</v>
      </c>
      <c r="AV72">
        <v>54</v>
      </c>
    </row>
    <row r="73" spans="1:48" ht="30" customHeight="1" x14ac:dyDescent="0.3">
      <c r="A73" s="13" t="s">
        <v>235</v>
      </c>
      <c r="B73" s="13" t="s">
        <v>287</v>
      </c>
      <c r="C73" s="13" t="s">
        <v>98</v>
      </c>
      <c r="D73" s="11">
        <v>3</v>
      </c>
      <c r="E73" s="12">
        <f>TRUNC(단가대비표!O110,0)</f>
        <v>0</v>
      </c>
      <c r="F73" s="12">
        <f t="shared" si="10"/>
        <v>0</v>
      </c>
      <c r="G73" s="12">
        <f>TRUNC(단가대비표!P110,0)</f>
        <v>0</v>
      </c>
      <c r="H73" s="12">
        <f t="shared" si="11"/>
        <v>0</v>
      </c>
      <c r="I73" s="12">
        <f>TRUNC(단가대비표!V110,0)</f>
        <v>0</v>
      </c>
      <c r="J73" s="12">
        <f t="shared" si="12"/>
        <v>0</v>
      </c>
      <c r="K73" s="12">
        <f t="shared" si="13"/>
        <v>0</v>
      </c>
      <c r="L73" s="12">
        <f t="shared" si="14"/>
        <v>0</v>
      </c>
      <c r="M73" s="13" t="s">
        <v>52</v>
      </c>
      <c r="N73" s="1" t="s">
        <v>288</v>
      </c>
      <c r="O73" s="1" t="s">
        <v>52</v>
      </c>
      <c r="P73" s="1" t="s">
        <v>52</v>
      </c>
      <c r="Q73" s="1" t="s">
        <v>119</v>
      </c>
      <c r="R73" s="1" t="s">
        <v>67</v>
      </c>
      <c r="S73" s="1" t="s">
        <v>67</v>
      </c>
      <c r="T73" s="1" t="s">
        <v>66</v>
      </c>
      <c r="AR73" s="1" t="s">
        <v>52</v>
      </c>
      <c r="AS73" s="1" t="s">
        <v>52</v>
      </c>
      <c r="AU73" s="1" t="s">
        <v>289</v>
      </c>
      <c r="AV73">
        <v>55</v>
      </c>
    </row>
    <row r="74" spans="1:48" ht="30" customHeight="1" x14ac:dyDescent="0.3">
      <c r="A74" s="13" t="s">
        <v>235</v>
      </c>
      <c r="B74" s="13" t="s">
        <v>290</v>
      </c>
      <c r="C74" s="13" t="s">
        <v>98</v>
      </c>
      <c r="D74" s="11">
        <v>1</v>
      </c>
      <c r="E74" s="12">
        <f>TRUNC(단가대비표!O111,0)</f>
        <v>0</v>
      </c>
      <c r="F74" s="12">
        <f t="shared" si="10"/>
        <v>0</v>
      </c>
      <c r="G74" s="12">
        <f>TRUNC(단가대비표!P111,0)</f>
        <v>0</v>
      </c>
      <c r="H74" s="12">
        <f t="shared" si="11"/>
        <v>0</v>
      </c>
      <c r="I74" s="12">
        <f>TRUNC(단가대비표!V111,0)</f>
        <v>0</v>
      </c>
      <c r="J74" s="12">
        <f t="shared" si="12"/>
        <v>0</v>
      </c>
      <c r="K74" s="12">
        <f t="shared" si="13"/>
        <v>0</v>
      </c>
      <c r="L74" s="12">
        <f t="shared" si="14"/>
        <v>0</v>
      </c>
      <c r="M74" s="13" t="s">
        <v>52</v>
      </c>
      <c r="N74" s="1" t="s">
        <v>291</v>
      </c>
      <c r="O74" s="1" t="s">
        <v>52</v>
      </c>
      <c r="P74" s="1" t="s">
        <v>52</v>
      </c>
      <c r="Q74" s="1" t="s">
        <v>119</v>
      </c>
      <c r="R74" s="1" t="s">
        <v>67</v>
      </c>
      <c r="S74" s="1" t="s">
        <v>67</v>
      </c>
      <c r="T74" s="1" t="s">
        <v>66</v>
      </c>
      <c r="AR74" s="1" t="s">
        <v>52</v>
      </c>
      <c r="AS74" s="1" t="s">
        <v>52</v>
      </c>
      <c r="AU74" s="1" t="s">
        <v>292</v>
      </c>
      <c r="AV74">
        <v>56</v>
      </c>
    </row>
    <row r="75" spans="1:48" ht="30" customHeight="1" x14ac:dyDescent="0.3">
      <c r="A75" s="13" t="s">
        <v>235</v>
      </c>
      <c r="B75" s="13" t="s">
        <v>293</v>
      </c>
      <c r="C75" s="13" t="s">
        <v>98</v>
      </c>
      <c r="D75" s="11">
        <v>1</v>
      </c>
      <c r="E75" s="12">
        <f>TRUNC(단가대비표!O112,0)</f>
        <v>0</v>
      </c>
      <c r="F75" s="12">
        <f t="shared" si="10"/>
        <v>0</v>
      </c>
      <c r="G75" s="12">
        <f>TRUNC(단가대비표!P112,0)</f>
        <v>0</v>
      </c>
      <c r="H75" s="12">
        <f t="shared" si="11"/>
        <v>0</v>
      </c>
      <c r="I75" s="12">
        <f>TRUNC(단가대비표!V112,0)</f>
        <v>0</v>
      </c>
      <c r="J75" s="12">
        <f t="shared" si="12"/>
        <v>0</v>
      </c>
      <c r="K75" s="12">
        <f t="shared" si="13"/>
        <v>0</v>
      </c>
      <c r="L75" s="12">
        <f t="shared" si="14"/>
        <v>0</v>
      </c>
      <c r="M75" s="13" t="s">
        <v>52</v>
      </c>
      <c r="N75" s="1" t="s">
        <v>294</v>
      </c>
      <c r="O75" s="1" t="s">
        <v>52</v>
      </c>
      <c r="P75" s="1" t="s">
        <v>52</v>
      </c>
      <c r="Q75" s="1" t="s">
        <v>119</v>
      </c>
      <c r="R75" s="1" t="s">
        <v>67</v>
      </c>
      <c r="S75" s="1" t="s">
        <v>67</v>
      </c>
      <c r="T75" s="1" t="s">
        <v>66</v>
      </c>
      <c r="AR75" s="1" t="s">
        <v>52</v>
      </c>
      <c r="AS75" s="1" t="s">
        <v>52</v>
      </c>
      <c r="AU75" s="1" t="s">
        <v>295</v>
      </c>
      <c r="AV75">
        <v>57</v>
      </c>
    </row>
    <row r="76" spans="1:48" ht="30" customHeight="1" x14ac:dyDescent="0.3">
      <c r="A76" s="13" t="s">
        <v>235</v>
      </c>
      <c r="B76" s="13" t="s">
        <v>296</v>
      </c>
      <c r="C76" s="13" t="s">
        <v>98</v>
      </c>
      <c r="D76" s="11">
        <v>2</v>
      </c>
      <c r="E76" s="12">
        <f>TRUNC(단가대비표!O113,0)</f>
        <v>0</v>
      </c>
      <c r="F76" s="12">
        <f t="shared" si="10"/>
        <v>0</v>
      </c>
      <c r="G76" s="12">
        <f>TRUNC(단가대비표!P113,0)</f>
        <v>0</v>
      </c>
      <c r="H76" s="12">
        <f t="shared" si="11"/>
        <v>0</v>
      </c>
      <c r="I76" s="12">
        <f>TRUNC(단가대비표!V113,0)</f>
        <v>0</v>
      </c>
      <c r="J76" s="12">
        <f t="shared" si="12"/>
        <v>0</v>
      </c>
      <c r="K76" s="12">
        <f t="shared" si="13"/>
        <v>0</v>
      </c>
      <c r="L76" s="12">
        <f t="shared" si="14"/>
        <v>0</v>
      </c>
      <c r="M76" s="13" t="s">
        <v>52</v>
      </c>
      <c r="N76" s="1" t="s">
        <v>297</v>
      </c>
      <c r="O76" s="1" t="s">
        <v>52</v>
      </c>
      <c r="P76" s="1" t="s">
        <v>52</v>
      </c>
      <c r="Q76" s="1" t="s">
        <v>119</v>
      </c>
      <c r="R76" s="1" t="s">
        <v>67</v>
      </c>
      <c r="S76" s="1" t="s">
        <v>67</v>
      </c>
      <c r="T76" s="1" t="s">
        <v>66</v>
      </c>
      <c r="AR76" s="1" t="s">
        <v>52</v>
      </c>
      <c r="AS76" s="1" t="s">
        <v>52</v>
      </c>
      <c r="AU76" s="1" t="s">
        <v>298</v>
      </c>
      <c r="AV76">
        <v>58</v>
      </c>
    </row>
    <row r="77" spans="1:48" ht="30" customHeight="1" x14ac:dyDescent="0.3">
      <c r="A77" s="13" t="s">
        <v>235</v>
      </c>
      <c r="B77" s="13" t="s">
        <v>299</v>
      </c>
      <c r="C77" s="13" t="s">
        <v>98</v>
      </c>
      <c r="D77" s="11">
        <v>4</v>
      </c>
      <c r="E77" s="12">
        <f>TRUNC(단가대비표!O114,0)</f>
        <v>0</v>
      </c>
      <c r="F77" s="12">
        <f t="shared" si="10"/>
        <v>0</v>
      </c>
      <c r="G77" s="12">
        <f>TRUNC(단가대비표!P114,0)</f>
        <v>0</v>
      </c>
      <c r="H77" s="12">
        <f t="shared" si="11"/>
        <v>0</v>
      </c>
      <c r="I77" s="12">
        <f>TRUNC(단가대비표!V114,0)</f>
        <v>0</v>
      </c>
      <c r="J77" s="12">
        <f t="shared" si="12"/>
        <v>0</v>
      </c>
      <c r="K77" s="12">
        <f t="shared" si="13"/>
        <v>0</v>
      </c>
      <c r="L77" s="12">
        <f t="shared" si="14"/>
        <v>0</v>
      </c>
      <c r="M77" s="13" t="s">
        <v>52</v>
      </c>
      <c r="N77" s="1" t="s">
        <v>300</v>
      </c>
      <c r="O77" s="1" t="s">
        <v>52</v>
      </c>
      <c r="P77" s="1" t="s">
        <v>52</v>
      </c>
      <c r="Q77" s="1" t="s">
        <v>119</v>
      </c>
      <c r="R77" s="1" t="s">
        <v>67</v>
      </c>
      <c r="S77" s="1" t="s">
        <v>67</v>
      </c>
      <c r="T77" s="1" t="s">
        <v>66</v>
      </c>
      <c r="AR77" s="1" t="s">
        <v>52</v>
      </c>
      <c r="AS77" s="1" t="s">
        <v>52</v>
      </c>
      <c r="AU77" s="1" t="s">
        <v>301</v>
      </c>
      <c r="AV77">
        <v>59</v>
      </c>
    </row>
    <row r="78" spans="1:48" ht="30" customHeight="1" x14ac:dyDescent="0.3">
      <c r="A78" s="13" t="s">
        <v>235</v>
      </c>
      <c r="B78" s="13" t="s">
        <v>302</v>
      </c>
      <c r="C78" s="13" t="s">
        <v>98</v>
      </c>
      <c r="D78" s="11">
        <v>2</v>
      </c>
      <c r="E78" s="12">
        <f>TRUNC(단가대비표!O115,0)</f>
        <v>0</v>
      </c>
      <c r="F78" s="12">
        <f t="shared" si="10"/>
        <v>0</v>
      </c>
      <c r="G78" s="12">
        <f>TRUNC(단가대비표!P115,0)</f>
        <v>0</v>
      </c>
      <c r="H78" s="12">
        <f t="shared" si="11"/>
        <v>0</v>
      </c>
      <c r="I78" s="12">
        <f>TRUNC(단가대비표!V115,0)</f>
        <v>0</v>
      </c>
      <c r="J78" s="12">
        <f t="shared" si="12"/>
        <v>0</v>
      </c>
      <c r="K78" s="12">
        <f t="shared" si="13"/>
        <v>0</v>
      </c>
      <c r="L78" s="12">
        <f t="shared" si="14"/>
        <v>0</v>
      </c>
      <c r="M78" s="13" t="s">
        <v>52</v>
      </c>
      <c r="N78" s="1" t="s">
        <v>303</v>
      </c>
      <c r="O78" s="1" t="s">
        <v>52</v>
      </c>
      <c r="P78" s="1" t="s">
        <v>52</v>
      </c>
      <c r="Q78" s="1" t="s">
        <v>119</v>
      </c>
      <c r="R78" s="1" t="s">
        <v>67</v>
      </c>
      <c r="S78" s="1" t="s">
        <v>67</v>
      </c>
      <c r="T78" s="1" t="s">
        <v>66</v>
      </c>
      <c r="AR78" s="1" t="s">
        <v>52</v>
      </c>
      <c r="AS78" s="1" t="s">
        <v>52</v>
      </c>
      <c r="AU78" s="1" t="s">
        <v>304</v>
      </c>
      <c r="AV78">
        <v>60</v>
      </c>
    </row>
    <row r="79" spans="1:48" ht="30" customHeight="1" x14ac:dyDescent="0.3">
      <c r="A79" s="13" t="s">
        <v>235</v>
      </c>
      <c r="B79" s="13" t="s">
        <v>305</v>
      </c>
      <c r="C79" s="13" t="s">
        <v>98</v>
      </c>
      <c r="D79" s="11">
        <v>1</v>
      </c>
      <c r="E79" s="12">
        <f>TRUNC(단가대비표!O116,0)</f>
        <v>0</v>
      </c>
      <c r="F79" s="12">
        <f t="shared" si="10"/>
        <v>0</v>
      </c>
      <c r="G79" s="12">
        <f>TRUNC(단가대비표!P116,0)</f>
        <v>0</v>
      </c>
      <c r="H79" s="12">
        <f t="shared" si="11"/>
        <v>0</v>
      </c>
      <c r="I79" s="12">
        <f>TRUNC(단가대비표!V116,0)</f>
        <v>0</v>
      </c>
      <c r="J79" s="12">
        <f t="shared" si="12"/>
        <v>0</v>
      </c>
      <c r="K79" s="12">
        <f t="shared" si="13"/>
        <v>0</v>
      </c>
      <c r="L79" s="12">
        <f t="shared" si="14"/>
        <v>0</v>
      </c>
      <c r="M79" s="13" t="s">
        <v>52</v>
      </c>
      <c r="N79" s="1" t="s">
        <v>306</v>
      </c>
      <c r="O79" s="1" t="s">
        <v>52</v>
      </c>
      <c r="P79" s="1" t="s">
        <v>52</v>
      </c>
      <c r="Q79" s="1" t="s">
        <v>119</v>
      </c>
      <c r="R79" s="1" t="s">
        <v>67</v>
      </c>
      <c r="S79" s="1" t="s">
        <v>67</v>
      </c>
      <c r="T79" s="1" t="s">
        <v>66</v>
      </c>
      <c r="AR79" s="1" t="s">
        <v>52</v>
      </c>
      <c r="AS79" s="1" t="s">
        <v>52</v>
      </c>
      <c r="AU79" s="1" t="s">
        <v>307</v>
      </c>
      <c r="AV79">
        <v>61</v>
      </c>
    </row>
    <row r="80" spans="1:48" ht="30" customHeight="1" x14ac:dyDescent="0.3">
      <c r="A80" s="13" t="s">
        <v>235</v>
      </c>
      <c r="B80" s="13" t="s">
        <v>308</v>
      </c>
      <c r="C80" s="13" t="s">
        <v>98</v>
      </c>
      <c r="D80" s="11">
        <v>14</v>
      </c>
      <c r="E80" s="12">
        <f>TRUNC(단가대비표!O117,0)</f>
        <v>0</v>
      </c>
      <c r="F80" s="12">
        <f t="shared" si="10"/>
        <v>0</v>
      </c>
      <c r="G80" s="12">
        <f>TRUNC(단가대비표!P117,0)</f>
        <v>0</v>
      </c>
      <c r="H80" s="12">
        <f t="shared" si="11"/>
        <v>0</v>
      </c>
      <c r="I80" s="12">
        <f>TRUNC(단가대비표!V117,0)</f>
        <v>0</v>
      </c>
      <c r="J80" s="12">
        <f t="shared" si="12"/>
        <v>0</v>
      </c>
      <c r="K80" s="12">
        <f t="shared" si="13"/>
        <v>0</v>
      </c>
      <c r="L80" s="12">
        <f t="shared" si="14"/>
        <v>0</v>
      </c>
      <c r="M80" s="13" t="s">
        <v>52</v>
      </c>
      <c r="N80" s="1" t="s">
        <v>309</v>
      </c>
      <c r="O80" s="1" t="s">
        <v>52</v>
      </c>
      <c r="P80" s="1" t="s">
        <v>52</v>
      </c>
      <c r="Q80" s="1" t="s">
        <v>119</v>
      </c>
      <c r="R80" s="1" t="s">
        <v>67</v>
      </c>
      <c r="S80" s="1" t="s">
        <v>67</v>
      </c>
      <c r="T80" s="1" t="s">
        <v>66</v>
      </c>
      <c r="AR80" s="1" t="s">
        <v>52</v>
      </c>
      <c r="AS80" s="1" t="s">
        <v>52</v>
      </c>
      <c r="AU80" s="1" t="s">
        <v>310</v>
      </c>
      <c r="AV80">
        <v>62</v>
      </c>
    </row>
    <row r="81" spans="1:48" ht="30" customHeight="1" x14ac:dyDescent="0.3">
      <c r="A81" s="13" t="s">
        <v>235</v>
      </c>
      <c r="B81" s="13" t="s">
        <v>311</v>
      </c>
      <c r="C81" s="13" t="s">
        <v>98</v>
      </c>
      <c r="D81" s="11">
        <v>5</v>
      </c>
      <c r="E81" s="12">
        <f>TRUNC(단가대비표!O118,0)</f>
        <v>0</v>
      </c>
      <c r="F81" s="12">
        <f t="shared" si="10"/>
        <v>0</v>
      </c>
      <c r="G81" s="12">
        <f>TRUNC(단가대비표!P118,0)</f>
        <v>0</v>
      </c>
      <c r="H81" s="12">
        <f t="shared" si="11"/>
        <v>0</v>
      </c>
      <c r="I81" s="12">
        <f>TRUNC(단가대비표!V118,0)</f>
        <v>0</v>
      </c>
      <c r="J81" s="12">
        <f t="shared" si="12"/>
        <v>0</v>
      </c>
      <c r="K81" s="12">
        <f t="shared" si="13"/>
        <v>0</v>
      </c>
      <c r="L81" s="12">
        <f t="shared" si="14"/>
        <v>0</v>
      </c>
      <c r="M81" s="13" t="s">
        <v>52</v>
      </c>
      <c r="N81" s="1" t="s">
        <v>312</v>
      </c>
      <c r="O81" s="1" t="s">
        <v>52</v>
      </c>
      <c r="P81" s="1" t="s">
        <v>52</v>
      </c>
      <c r="Q81" s="1" t="s">
        <v>119</v>
      </c>
      <c r="R81" s="1" t="s">
        <v>67</v>
      </c>
      <c r="S81" s="1" t="s">
        <v>67</v>
      </c>
      <c r="T81" s="1" t="s">
        <v>66</v>
      </c>
      <c r="AR81" s="1" t="s">
        <v>52</v>
      </c>
      <c r="AS81" s="1" t="s">
        <v>52</v>
      </c>
      <c r="AU81" s="1" t="s">
        <v>313</v>
      </c>
      <c r="AV81">
        <v>63</v>
      </c>
    </row>
    <row r="82" spans="1:48" ht="30" customHeight="1" x14ac:dyDescent="0.3">
      <c r="A82" s="13" t="s">
        <v>235</v>
      </c>
      <c r="B82" s="13" t="s">
        <v>314</v>
      </c>
      <c r="C82" s="13" t="s">
        <v>98</v>
      </c>
      <c r="D82" s="11">
        <v>5</v>
      </c>
      <c r="E82" s="12">
        <f>TRUNC(단가대비표!O119,0)</f>
        <v>0</v>
      </c>
      <c r="F82" s="12">
        <f t="shared" si="10"/>
        <v>0</v>
      </c>
      <c r="G82" s="12">
        <f>TRUNC(단가대비표!P119,0)</f>
        <v>0</v>
      </c>
      <c r="H82" s="12">
        <f t="shared" si="11"/>
        <v>0</v>
      </c>
      <c r="I82" s="12">
        <f>TRUNC(단가대비표!V119,0)</f>
        <v>0</v>
      </c>
      <c r="J82" s="12">
        <f t="shared" si="12"/>
        <v>0</v>
      </c>
      <c r="K82" s="12">
        <f t="shared" si="13"/>
        <v>0</v>
      </c>
      <c r="L82" s="12">
        <f t="shared" si="14"/>
        <v>0</v>
      </c>
      <c r="M82" s="13" t="s">
        <v>52</v>
      </c>
      <c r="N82" s="1" t="s">
        <v>315</v>
      </c>
      <c r="O82" s="1" t="s">
        <v>52</v>
      </c>
      <c r="P82" s="1" t="s">
        <v>52</v>
      </c>
      <c r="Q82" s="1" t="s">
        <v>119</v>
      </c>
      <c r="R82" s="1" t="s">
        <v>67</v>
      </c>
      <c r="S82" s="1" t="s">
        <v>67</v>
      </c>
      <c r="T82" s="1" t="s">
        <v>66</v>
      </c>
      <c r="AR82" s="1" t="s">
        <v>52</v>
      </c>
      <c r="AS82" s="1" t="s">
        <v>52</v>
      </c>
      <c r="AU82" s="1" t="s">
        <v>316</v>
      </c>
      <c r="AV82">
        <v>64</v>
      </c>
    </row>
    <row r="83" spans="1:48" ht="30" customHeight="1" x14ac:dyDescent="0.3">
      <c r="A83" s="13" t="s">
        <v>235</v>
      </c>
      <c r="B83" s="13" t="s">
        <v>317</v>
      </c>
      <c r="C83" s="13" t="s">
        <v>98</v>
      </c>
      <c r="D83" s="11">
        <v>4</v>
      </c>
      <c r="E83" s="12">
        <f>TRUNC(단가대비표!O120,0)</f>
        <v>0</v>
      </c>
      <c r="F83" s="12">
        <f t="shared" si="10"/>
        <v>0</v>
      </c>
      <c r="G83" s="12">
        <f>TRUNC(단가대비표!P120,0)</f>
        <v>0</v>
      </c>
      <c r="H83" s="12">
        <f t="shared" si="11"/>
        <v>0</v>
      </c>
      <c r="I83" s="12">
        <f>TRUNC(단가대비표!V120,0)</f>
        <v>0</v>
      </c>
      <c r="J83" s="12">
        <f t="shared" si="12"/>
        <v>0</v>
      </c>
      <c r="K83" s="12">
        <f t="shared" si="13"/>
        <v>0</v>
      </c>
      <c r="L83" s="12">
        <f t="shared" si="14"/>
        <v>0</v>
      </c>
      <c r="M83" s="13" t="s">
        <v>52</v>
      </c>
      <c r="N83" s="1" t="s">
        <v>318</v>
      </c>
      <c r="O83" s="1" t="s">
        <v>52</v>
      </c>
      <c r="P83" s="1" t="s">
        <v>52</v>
      </c>
      <c r="Q83" s="1" t="s">
        <v>119</v>
      </c>
      <c r="R83" s="1" t="s">
        <v>67</v>
      </c>
      <c r="S83" s="1" t="s">
        <v>67</v>
      </c>
      <c r="T83" s="1" t="s">
        <v>66</v>
      </c>
      <c r="AR83" s="1" t="s">
        <v>52</v>
      </c>
      <c r="AS83" s="1" t="s">
        <v>52</v>
      </c>
      <c r="AU83" s="1" t="s">
        <v>319</v>
      </c>
      <c r="AV83">
        <v>65</v>
      </c>
    </row>
    <row r="84" spans="1:48" ht="30" customHeight="1" x14ac:dyDescent="0.3">
      <c r="A84" s="13" t="s">
        <v>235</v>
      </c>
      <c r="B84" s="13" t="s">
        <v>320</v>
      </c>
      <c r="C84" s="13" t="s">
        <v>98</v>
      </c>
      <c r="D84" s="11">
        <v>8</v>
      </c>
      <c r="E84" s="12">
        <f>TRUNC(단가대비표!O121,0)</f>
        <v>0</v>
      </c>
      <c r="F84" s="12">
        <f t="shared" si="10"/>
        <v>0</v>
      </c>
      <c r="G84" s="12">
        <f>TRUNC(단가대비표!P121,0)</f>
        <v>0</v>
      </c>
      <c r="H84" s="12">
        <f t="shared" si="11"/>
        <v>0</v>
      </c>
      <c r="I84" s="12">
        <f>TRUNC(단가대비표!V121,0)</f>
        <v>0</v>
      </c>
      <c r="J84" s="12">
        <f t="shared" si="12"/>
        <v>0</v>
      </c>
      <c r="K84" s="12">
        <f t="shared" si="13"/>
        <v>0</v>
      </c>
      <c r="L84" s="12">
        <f t="shared" si="14"/>
        <v>0</v>
      </c>
      <c r="M84" s="13" t="s">
        <v>52</v>
      </c>
      <c r="N84" s="1" t="s">
        <v>321</v>
      </c>
      <c r="O84" s="1" t="s">
        <v>52</v>
      </c>
      <c r="P84" s="1" t="s">
        <v>52</v>
      </c>
      <c r="Q84" s="1" t="s">
        <v>119</v>
      </c>
      <c r="R84" s="1" t="s">
        <v>67</v>
      </c>
      <c r="S84" s="1" t="s">
        <v>67</v>
      </c>
      <c r="T84" s="1" t="s">
        <v>66</v>
      </c>
      <c r="AR84" s="1" t="s">
        <v>52</v>
      </c>
      <c r="AS84" s="1" t="s">
        <v>52</v>
      </c>
      <c r="AU84" s="1" t="s">
        <v>322</v>
      </c>
      <c r="AV84">
        <v>66</v>
      </c>
    </row>
    <row r="85" spans="1:48" ht="30" customHeight="1" x14ac:dyDescent="0.3">
      <c r="A85" s="13" t="s">
        <v>235</v>
      </c>
      <c r="B85" s="13" t="s">
        <v>323</v>
      </c>
      <c r="C85" s="13" t="s">
        <v>98</v>
      </c>
      <c r="D85" s="11">
        <v>4</v>
      </c>
      <c r="E85" s="12">
        <f>TRUNC(단가대비표!O122,0)</f>
        <v>0</v>
      </c>
      <c r="F85" s="12">
        <f t="shared" si="10"/>
        <v>0</v>
      </c>
      <c r="G85" s="12">
        <f>TRUNC(단가대비표!P122,0)</f>
        <v>0</v>
      </c>
      <c r="H85" s="12">
        <f t="shared" si="11"/>
        <v>0</v>
      </c>
      <c r="I85" s="12">
        <f>TRUNC(단가대비표!V122,0)</f>
        <v>0</v>
      </c>
      <c r="J85" s="12">
        <f t="shared" si="12"/>
        <v>0</v>
      </c>
      <c r="K85" s="12">
        <f t="shared" si="13"/>
        <v>0</v>
      </c>
      <c r="L85" s="12">
        <f t="shared" si="14"/>
        <v>0</v>
      </c>
      <c r="M85" s="13" t="s">
        <v>52</v>
      </c>
      <c r="N85" s="1" t="s">
        <v>324</v>
      </c>
      <c r="O85" s="1" t="s">
        <v>52</v>
      </c>
      <c r="P85" s="1" t="s">
        <v>52</v>
      </c>
      <c r="Q85" s="1" t="s">
        <v>119</v>
      </c>
      <c r="R85" s="1" t="s">
        <v>67</v>
      </c>
      <c r="S85" s="1" t="s">
        <v>67</v>
      </c>
      <c r="T85" s="1" t="s">
        <v>66</v>
      </c>
      <c r="AR85" s="1" t="s">
        <v>52</v>
      </c>
      <c r="AS85" s="1" t="s">
        <v>52</v>
      </c>
      <c r="AU85" s="1" t="s">
        <v>325</v>
      </c>
      <c r="AV85">
        <v>67</v>
      </c>
    </row>
    <row r="86" spans="1:48" ht="30" customHeight="1" x14ac:dyDescent="0.3">
      <c r="A86" s="13" t="s">
        <v>235</v>
      </c>
      <c r="B86" s="13" t="s">
        <v>326</v>
      </c>
      <c r="C86" s="13" t="s">
        <v>98</v>
      </c>
      <c r="D86" s="11">
        <v>2</v>
      </c>
      <c r="E86" s="12">
        <f>TRUNC(단가대비표!O123,0)</f>
        <v>0</v>
      </c>
      <c r="F86" s="12">
        <f t="shared" si="10"/>
        <v>0</v>
      </c>
      <c r="G86" s="12">
        <f>TRUNC(단가대비표!P123,0)</f>
        <v>0</v>
      </c>
      <c r="H86" s="12">
        <f t="shared" si="11"/>
        <v>0</v>
      </c>
      <c r="I86" s="12">
        <f>TRUNC(단가대비표!V123,0)</f>
        <v>0</v>
      </c>
      <c r="J86" s="12">
        <f t="shared" si="12"/>
        <v>0</v>
      </c>
      <c r="K86" s="12">
        <f t="shared" si="13"/>
        <v>0</v>
      </c>
      <c r="L86" s="12">
        <f t="shared" si="14"/>
        <v>0</v>
      </c>
      <c r="M86" s="13" t="s">
        <v>52</v>
      </c>
      <c r="N86" s="1" t="s">
        <v>327</v>
      </c>
      <c r="O86" s="1" t="s">
        <v>52</v>
      </c>
      <c r="P86" s="1" t="s">
        <v>52</v>
      </c>
      <c r="Q86" s="1" t="s">
        <v>119</v>
      </c>
      <c r="R86" s="1" t="s">
        <v>67</v>
      </c>
      <c r="S86" s="1" t="s">
        <v>67</v>
      </c>
      <c r="T86" s="1" t="s">
        <v>66</v>
      </c>
      <c r="AR86" s="1" t="s">
        <v>52</v>
      </c>
      <c r="AS86" s="1" t="s">
        <v>52</v>
      </c>
      <c r="AU86" s="1" t="s">
        <v>328</v>
      </c>
      <c r="AV86">
        <v>68</v>
      </c>
    </row>
    <row r="87" spans="1:48" ht="30" customHeight="1" x14ac:dyDescent="0.3">
      <c r="A87" s="13" t="s">
        <v>235</v>
      </c>
      <c r="B87" s="13" t="s">
        <v>329</v>
      </c>
      <c r="C87" s="13" t="s">
        <v>98</v>
      </c>
      <c r="D87" s="11">
        <v>1</v>
      </c>
      <c r="E87" s="12">
        <f>TRUNC(단가대비표!O124,0)</f>
        <v>0</v>
      </c>
      <c r="F87" s="12">
        <f t="shared" si="10"/>
        <v>0</v>
      </c>
      <c r="G87" s="12">
        <f>TRUNC(단가대비표!P124,0)</f>
        <v>0</v>
      </c>
      <c r="H87" s="12">
        <f t="shared" si="11"/>
        <v>0</v>
      </c>
      <c r="I87" s="12">
        <f>TRUNC(단가대비표!V124,0)</f>
        <v>0</v>
      </c>
      <c r="J87" s="12">
        <f t="shared" si="12"/>
        <v>0</v>
      </c>
      <c r="K87" s="12">
        <f t="shared" si="13"/>
        <v>0</v>
      </c>
      <c r="L87" s="12">
        <f t="shared" si="14"/>
        <v>0</v>
      </c>
      <c r="M87" s="13" t="s">
        <v>52</v>
      </c>
      <c r="N87" s="1" t="s">
        <v>330</v>
      </c>
      <c r="O87" s="1" t="s">
        <v>52</v>
      </c>
      <c r="P87" s="1" t="s">
        <v>52</v>
      </c>
      <c r="Q87" s="1" t="s">
        <v>119</v>
      </c>
      <c r="R87" s="1" t="s">
        <v>67</v>
      </c>
      <c r="S87" s="1" t="s">
        <v>67</v>
      </c>
      <c r="T87" s="1" t="s">
        <v>66</v>
      </c>
      <c r="AR87" s="1" t="s">
        <v>52</v>
      </c>
      <c r="AS87" s="1" t="s">
        <v>52</v>
      </c>
      <c r="AU87" s="1" t="s">
        <v>331</v>
      </c>
      <c r="AV87">
        <v>69</v>
      </c>
    </row>
    <row r="88" spans="1:48" ht="30" customHeight="1" x14ac:dyDescent="0.3">
      <c r="A88" s="13" t="s">
        <v>235</v>
      </c>
      <c r="B88" s="13" t="s">
        <v>332</v>
      </c>
      <c r="C88" s="13" t="s">
        <v>98</v>
      </c>
      <c r="D88" s="11">
        <v>1</v>
      </c>
      <c r="E88" s="12">
        <f>TRUNC(단가대비표!O125,0)</f>
        <v>0</v>
      </c>
      <c r="F88" s="12">
        <f t="shared" si="10"/>
        <v>0</v>
      </c>
      <c r="G88" s="12">
        <f>TRUNC(단가대비표!P125,0)</f>
        <v>0</v>
      </c>
      <c r="H88" s="12">
        <f t="shared" si="11"/>
        <v>0</v>
      </c>
      <c r="I88" s="12">
        <f>TRUNC(단가대비표!V125,0)</f>
        <v>0</v>
      </c>
      <c r="J88" s="12">
        <f t="shared" si="12"/>
        <v>0</v>
      </c>
      <c r="K88" s="12">
        <f t="shared" si="13"/>
        <v>0</v>
      </c>
      <c r="L88" s="12">
        <f t="shared" si="14"/>
        <v>0</v>
      </c>
      <c r="M88" s="13" t="s">
        <v>52</v>
      </c>
      <c r="N88" s="1" t="s">
        <v>333</v>
      </c>
      <c r="O88" s="1" t="s">
        <v>52</v>
      </c>
      <c r="P88" s="1" t="s">
        <v>52</v>
      </c>
      <c r="Q88" s="1" t="s">
        <v>119</v>
      </c>
      <c r="R88" s="1" t="s">
        <v>67</v>
      </c>
      <c r="S88" s="1" t="s">
        <v>67</v>
      </c>
      <c r="T88" s="1" t="s">
        <v>66</v>
      </c>
      <c r="AR88" s="1" t="s">
        <v>52</v>
      </c>
      <c r="AS88" s="1" t="s">
        <v>52</v>
      </c>
      <c r="AU88" s="1" t="s">
        <v>334</v>
      </c>
      <c r="AV88">
        <v>70</v>
      </c>
    </row>
    <row r="89" spans="1:48" ht="30" customHeight="1" x14ac:dyDescent="0.3">
      <c r="A89" s="11"/>
      <c r="B89" s="11"/>
      <c r="C89" s="11"/>
      <c r="D89" s="11"/>
      <c r="E89" s="12"/>
      <c r="F89" s="12"/>
      <c r="G89" s="12"/>
      <c r="H89" s="12"/>
      <c r="I89" s="12"/>
      <c r="J89" s="12"/>
      <c r="K89" s="12"/>
      <c r="L89" s="12"/>
      <c r="M89" s="11"/>
      <c r="Q89" s="1" t="s">
        <v>119</v>
      </c>
    </row>
    <row r="90" spans="1:48" ht="30" customHeight="1" x14ac:dyDescent="0.3">
      <c r="A90" s="11"/>
      <c r="B90" s="11"/>
      <c r="C90" s="11"/>
      <c r="D90" s="11"/>
      <c r="E90" s="12"/>
      <c r="F90" s="12"/>
      <c r="G90" s="12"/>
      <c r="H90" s="12"/>
      <c r="I90" s="12"/>
      <c r="J90" s="12"/>
      <c r="K90" s="12"/>
      <c r="L90" s="12"/>
      <c r="M90" s="11"/>
      <c r="Q90" s="1" t="s">
        <v>119</v>
      </c>
    </row>
    <row r="91" spans="1:48" ht="30" customHeight="1" x14ac:dyDescent="0.3">
      <c r="A91" s="11"/>
      <c r="B91" s="11"/>
      <c r="C91" s="11"/>
      <c r="D91" s="11"/>
      <c r="E91" s="12"/>
      <c r="F91" s="12"/>
      <c r="G91" s="12"/>
      <c r="H91" s="12"/>
      <c r="I91" s="12"/>
      <c r="J91" s="12"/>
      <c r="K91" s="12"/>
      <c r="L91" s="12"/>
      <c r="M91" s="11"/>
      <c r="Q91" s="1" t="s">
        <v>119</v>
      </c>
    </row>
    <row r="92" spans="1:48" ht="30" customHeight="1" x14ac:dyDescent="0.3">
      <c r="A92" s="11"/>
      <c r="B92" s="11"/>
      <c r="C92" s="11"/>
      <c r="D92" s="11"/>
      <c r="E92" s="12"/>
      <c r="F92" s="12"/>
      <c r="G92" s="12"/>
      <c r="H92" s="12"/>
      <c r="I92" s="12"/>
      <c r="J92" s="12"/>
      <c r="K92" s="12"/>
      <c r="L92" s="12"/>
      <c r="M92" s="11"/>
      <c r="Q92" s="1" t="s">
        <v>119</v>
      </c>
    </row>
    <row r="93" spans="1:48" ht="30" customHeight="1" x14ac:dyDescent="0.3">
      <c r="A93" s="11"/>
      <c r="B93" s="11"/>
      <c r="C93" s="11"/>
      <c r="D93" s="11"/>
      <c r="E93" s="12"/>
      <c r="F93" s="12"/>
      <c r="G93" s="12"/>
      <c r="H93" s="12"/>
      <c r="I93" s="12"/>
      <c r="J93" s="12"/>
      <c r="K93" s="12"/>
      <c r="L93" s="12"/>
      <c r="M93" s="11"/>
      <c r="Q93" s="1" t="s">
        <v>119</v>
      </c>
    </row>
    <row r="94" spans="1:48" ht="30" customHeight="1" x14ac:dyDescent="0.3">
      <c r="A94" s="11"/>
      <c r="B94" s="11"/>
      <c r="C94" s="11"/>
      <c r="D94" s="11"/>
      <c r="E94" s="12"/>
      <c r="F94" s="12"/>
      <c r="G94" s="12"/>
      <c r="H94" s="12"/>
      <c r="I94" s="12"/>
      <c r="J94" s="12"/>
      <c r="K94" s="12"/>
      <c r="L94" s="12"/>
      <c r="M94" s="11"/>
      <c r="Q94" s="1" t="s">
        <v>119</v>
      </c>
    </row>
    <row r="95" spans="1:48" ht="30" customHeight="1" x14ac:dyDescent="0.3">
      <c r="A95" s="13" t="s">
        <v>116</v>
      </c>
      <c r="B95" s="11"/>
      <c r="C95" s="11"/>
      <c r="D95" s="11"/>
      <c r="E95" s="12"/>
      <c r="F95" s="12">
        <f>SUMIF(Q28:Q94,"01010102",F28:F94)</f>
        <v>0</v>
      </c>
      <c r="G95" s="12"/>
      <c r="H95" s="12">
        <f>SUMIF(Q28:Q94,"01010102",H28:H94)</f>
        <v>0</v>
      </c>
      <c r="I95" s="12"/>
      <c r="J95" s="12">
        <f>SUMIF(Q28:Q94,"01010102",J28:J94)</f>
        <v>0</v>
      </c>
      <c r="K95" s="12"/>
      <c r="L95" s="12">
        <f>SUMIF(Q28:Q94,"01010102",L28:L94)</f>
        <v>0</v>
      </c>
      <c r="M95" s="11"/>
      <c r="N95" t="s">
        <v>117</v>
      </c>
    </row>
    <row r="96" spans="1:48" ht="30" customHeight="1" x14ac:dyDescent="0.3">
      <c r="A96" s="13" t="s">
        <v>335</v>
      </c>
      <c r="B96" s="13" t="s">
        <v>60</v>
      </c>
      <c r="C96" s="11"/>
      <c r="D96" s="11"/>
      <c r="E96" s="12"/>
      <c r="F96" s="12"/>
      <c r="G96" s="12"/>
      <c r="H96" s="12"/>
      <c r="I96" s="12"/>
      <c r="J96" s="12"/>
      <c r="K96" s="12"/>
      <c r="L96" s="12"/>
      <c r="M96" s="11"/>
      <c r="Q96" s="1" t="s">
        <v>336</v>
      </c>
    </row>
    <row r="97" spans="1:48" ht="30" customHeight="1" x14ac:dyDescent="0.3">
      <c r="A97" s="13" t="s">
        <v>337</v>
      </c>
      <c r="B97" s="13" t="s">
        <v>338</v>
      </c>
      <c r="C97" s="13" t="s">
        <v>122</v>
      </c>
      <c r="D97" s="11">
        <v>16</v>
      </c>
      <c r="E97" s="12">
        <f>TRUNC(일위대가목록!E24,0)</f>
        <v>0</v>
      </c>
      <c r="F97" s="12">
        <f t="shared" ref="F97:F134" si="15">TRUNC(E97*D97, 0)</f>
        <v>0</v>
      </c>
      <c r="G97" s="12">
        <f>TRUNC(일위대가목록!F24,0)</f>
        <v>0</v>
      </c>
      <c r="H97" s="12">
        <f t="shared" ref="H97:H134" si="16">TRUNC(G97*D97, 0)</f>
        <v>0</v>
      </c>
      <c r="I97" s="12">
        <f>TRUNC(일위대가목록!G24,0)</f>
        <v>0</v>
      </c>
      <c r="J97" s="12">
        <f t="shared" ref="J97:J134" si="17">TRUNC(I97*D97, 0)</f>
        <v>0</v>
      </c>
      <c r="K97" s="12">
        <f t="shared" ref="K97:K134" si="18">TRUNC(E97+G97+I97, 0)</f>
        <v>0</v>
      </c>
      <c r="L97" s="12">
        <f t="shared" ref="L97:L134" si="19">TRUNC(F97+H97+J97, 0)</f>
        <v>0</v>
      </c>
      <c r="M97" s="13" t="s">
        <v>339</v>
      </c>
      <c r="N97" s="1" t="s">
        <v>340</v>
      </c>
      <c r="O97" s="1" t="s">
        <v>52</v>
      </c>
      <c r="P97" s="1" t="s">
        <v>52</v>
      </c>
      <c r="Q97" s="1" t="s">
        <v>336</v>
      </c>
      <c r="R97" s="1" t="s">
        <v>66</v>
      </c>
      <c r="S97" s="1" t="s">
        <v>67</v>
      </c>
      <c r="T97" s="1" t="s">
        <v>67</v>
      </c>
      <c r="AR97" s="1" t="s">
        <v>52</v>
      </c>
      <c r="AS97" s="1" t="s">
        <v>52</v>
      </c>
      <c r="AU97" s="1" t="s">
        <v>341</v>
      </c>
      <c r="AV97">
        <v>72</v>
      </c>
    </row>
    <row r="98" spans="1:48" ht="30" customHeight="1" x14ac:dyDescent="0.3">
      <c r="A98" s="13" t="s">
        <v>337</v>
      </c>
      <c r="B98" s="13" t="s">
        <v>342</v>
      </c>
      <c r="C98" s="13" t="s">
        <v>122</v>
      </c>
      <c r="D98" s="11">
        <v>2</v>
      </c>
      <c r="E98" s="12">
        <f>TRUNC(일위대가목록!E25,0)</f>
        <v>0</v>
      </c>
      <c r="F98" s="12">
        <f t="shared" si="15"/>
        <v>0</v>
      </c>
      <c r="G98" s="12">
        <f>TRUNC(일위대가목록!F25,0)</f>
        <v>0</v>
      </c>
      <c r="H98" s="12">
        <f t="shared" si="16"/>
        <v>0</v>
      </c>
      <c r="I98" s="12">
        <f>TRUNC(일위대가목록!G25,0)</f>
        <v>0</v>
      </c>
      <c r="J98" s="12">
        <f t="shared" si="17"/>
        <v>0</v>
      </c>
      <c r="K98" s="12">
        <f t="shared" si="18"/>
        <v>0</v>
      </c>
      <c r="L98" s="12">
        <f t="shared" si="19"/>
        <v>0</v>
      </c>
      <c r="M98" s="13" t="s">
        <v>343</v>
      </c>
      <c r="N98" s="1" t="s">
        <v>344</v>
      </c>
      <c r="O98" s="1" t="s">
        <v>52</v>
      </c>
      <c r="P98" s="1" t="s">
        <v>52</v>
      </c>
      <c r="Q98" s="1" t="s">
        <v>336</v>
      </c>
      <c r="R98" s="1" t="s">
        <v>66</v>
      </c>
      <c r="S98" s="1" t="s">
        <v>67</v>
      </c>
      <c r="T98" s="1" t="s">
        <v>67</v>
      </c>
      <c r="AR98" s="1" t="s">
        <v>52</v>
      </c>
      <c r="AS98" s="1" t="s">
        <v>52</v>
      </c>
      <c r="AU98" s="1" t="s">
        <v>345</v>
      </c>
      <c r="AV98">
        <v>73</v>
      </c>
    </row>
    <row r="99" spans="1:48" ht="30" customHeight="1" x14ac:dyDescent="0.3">
      <c r="A99" s="13" t="s">
        <v>337</v>
      </c>
      <c r="B99" s="13" t="s">
        <v>346</v>
      </c>
      <c r="C99" s="13" t="s">
        <v>122</v>
      </c>
      <c r="D99" s="11">
        <v>59</v>
      </c>
      <c r="E99" s="12">
        <f>TRUNC(일위대가목록!E27,0)</f>
        <v>0</v>
      </c>
      <c r="F99" s="12">
        <f t="shared" si="15"/>
        <v>0</v>
      </c>
      <c r="G99" s="12">
        <f>TRUNC(일위대가목록!F27,0)</f>
        <v>0</v>
      </c>
      <c r="H99" s="12">
        <f t="shared" si="16"/>
        <v>0</v>
      </c>
      <c r="I99" s="12">
        <f>TRUNC(일위대가목록!G27,0)</f>
        <v>0</v>
      </c>
      <c r="J99" s="12">
        <f t="shared" si="17"/>
        <v>0</v>
      </c>
      <c r="K99" s="12">
        <f t="shared" si="18"/>
        <v>0</v>
      </c>
      <c r="L99" s="12">
        <f t="shared" si="19"/>
        <v>0</v>
      </c>
      <c r="M99" s="13" t="s">
        <v>347</v>
      </c>
      <c r="N99" s="1" t="s">
        <v>348</v>
      </c>
      <c r="O99" s="1" t="s">
        <v>52</v>
      </c>
      <c r="P99" s="1" t="s">
        <v>52</v>
      </c>
      <c r="Q99" s="1" t="s">
        <v>336</v>
      </c>
      <c r="R99" s="1" t="s">
        <v>66</v>
      </c>
      <c r="S99" s="1" t="s">
        <v>67</v>
      </c>
      <c r="T99" s="1" t="s">
        <v>67</v>
      </c>
      <c r="AR99" s="1" t="s">
        <v>52</v>
      </c>
      <c r="AS99" s="1" t="s">
        <v>52</v>
      </c>
      <c r="AU99" s="1" t="s">
        <v>349</v>
      </c>
      <c r="AV99">
        <v>74</v>
      </c>
    </row>
    <row r="100" spans="1:48" ht="30" customHeight="1" x14ac:dyDescent="0.3">
      <c r="A100" s="13" t="s">
        <v>337</v>
      </c>
      <c r="B100" s="13" t="s">
        <v>350</v>
      </c>
      <c r="C100" s="13" t="s">
        <v>122</v>
      </c>
      <c r="D100" s="11">
        <v>32</v>
      </c>
      <c r="E100" s="12">
        <f>TRUNC(일위대가목록!E26,0)</f>
        <v>0</v>
      </c>
      <c r="F100" s="12">
        <f t="shared" si="15"/>
        <v>0</v>
      </c>
      <c r="G100" s="12">
        <f>TRUNC(일위대가목록!F26,0)</f>
        <v>0</v>
      </c>
      <c r="H100" s="12">
        <f t="shared" si="16"/>
        <v>0</v>
      </c>
      <c r="I100" s="12">
        <f>TRUNC(일위대가목록!G26,0)</f>
        <v>0</v>
      </c>
      <c r="J100" s="12">
        <f t="shared" si="17"/>
        <v>0</v>
      </c>
      <c r="K100" s="12">
        <f t="shared" si="18"/>
        <v>0</v>
      </c>
      <c r="L100" s="12">
        <f t="shared" si="19"/>
        <v>0</v>
      </c>
      <c r="M100" s="13" t="s">
        <v>351</v>
      </c>
      <c r="N100" s="1" t="s">
        <v>352</v>
      </c>
      <c r="O100" s="1" t="s">
        <v>52</v>
      </c>
      <c r="P100" s="1" t="s">
        <v>52</v>
      </c>
      <c r="Q100" s="1" t="s">
        <v>336</v>
      </c>
      <c r="R100" s="1" t="s">
        <v>66</v>
      </c>
      <c r="S100" s="1" t="s">
        <v>67</v>
      </c>
      <c r="T100" s="1" t="s">
        <v>67</v>
      </c>
      <c r="AR100" s="1" t="s">
        <v>52</v>
      </c>
      <c r="AS100" s="1" t="s">
        <v>52</v>
      </c>
      <c r="AU100" s="1" t="s">
        <v>353</v>
      </c>
      <c r="AV100">
        <v>75</v>
      </c>
    </row>
    <row r="101" spans="1:48" ht="30" customHeight="1" x14ac:dyDescent="0.3">
      <c r="A101" s="13" t="s">
        <v>195</v>
      </c>
      <c r="B101" s="13" t="s">
        <v>205</v>
      </c>
      <c r="C101" s="13" t="s">
        <v>82</v>
      </c>
      <c r="D101" s="11">
        <v>5</v>
      </c>
      <c r="E101" s="12">
        <f>TRUNC(일위대가목록!E74,0)</f>
        <v>0</v>
      </c>
      <c r="F101" s="12">
        <f t="shared" si="15"/>
        <v>0</v>
      </c>
      <c r="G101" s="12">
        <f>TRUNC(일위대가목록!F74,0)</f>
        <v>0</v>
      </c>
      <c r="H101" s="12">
        <f t="shared" si="16"/>
        <v>0</v>
      </c>
      <c r="I101" s="12">
        <f>TRUNC(일위대가목록!G74,0)</f>
        <v>0</v>
      </c>
      <c r="J101" s="12">
        <f t="shared" si="17"/>
        <v>0</v>
      </c>
      <c r="K101" s="12">
        <f t="shared" si="18"/>
        <v>0</v>
      </c>
      <c r="L101" s="12">
        <f t="shared" si="19"/>
        <v>0</v>
      </c>
      <c r="M101" s="13" t="s">
        <v>354</v>
      </c>
      <c r="N101" s="1" t="s">
        <v>355</v>
      </c>
      <c r="O101" s="1" t="s">
        <v>52</v>
      </c>
      <c r="P101" s="1" t="s">
        <v>52</v>
      </c>
      <c r="Q101" s="1" t="s">
        <v>336</v>
      </c>
      <c r="R101" s="1" t="s">
        <v>66</v>
      </c>
      <c r="S101" s="1" t="s">
        <v>67</v>
      </c>
      <c r="T101" s="1" t="s">
        <v>67</v>
      </c>
      <c r="AR101" s="1" t="s">
        <v>52</v>
      </c>
      <c r="AS101" s="1" t="s">
        <v>52</v>
      </c>
      <c r="AU101" s="1" t="s">
        <v>356</v>
      </c>
      <c r="AV101">
        <v>76</v>
      </c>
    </row>
    <row r="102" spans="1:48" ht="30" customHeight="1" x14ac:dyDescent="0.3">
      <c r="A102" s="13" t="s">
        <v>195</v>
      </c>
      <c r="B102" s="13" t="s">
        <v>209</v>
      </c>
      <c r="C102" s="13" t="s">
        <v>82</v>
      </c>
      <c r="D102" s="11">
        <v>2</v>
      </c>
      <c r="E102" s="12">
        <f>TRUNC(일위대가목록!E75,0)</f>
        <v>0</v>
      </c>
      <c r="F102" s="12">
        <f t="shared" si="15"/>
        <v>0</v>
      </c>
      <c r="G102" s="12">
        <f>TRUNC(일위대가목록!F75,0)</f>
        <v>0</v>
      </c>
      <c r="H102" s="12">
        <f t="shared" si="16"/>
        <v>0</v>
      </c>
      <c r="I102" s="12">
        <f>TRUNC(일위대가목록!G75,0)</f>
        <v>0</v>
      </c>
      <c r="J102" s="12">
        <f t="shared" si="17"/>
        <v>0</v>
      </c>
      <c r="K102" s="12">
        <f t="shared" si="18"/>
        <v>0</v>
      </c>
      <c r="L102" s="12">
        <f t="shared" si="19"/>
        <v>0</v>
      </c>
      <c r="M102" s="13" t="s">
        <v>357</v>
      </c>
      <c r="N102" s="1" t="s">
        <v>358</v>
      </c>
      <c r="O102" s="1" t="s">
        <v>52</v>
      </c>
      <c r="P102" s="1" t="s">
        <v>52</v>
      </c>
      <c r="Q102" s="1" t="s">
        <v>336</v>
      </c>
      <c r="R102" s="1" t="s">
        <v>66</v>
      </c>
      <c r="S102" s="1" t="s">
        <v>67</v>
      </c>
      <c r="T102" s="1" t="s">
        <v>67</v>
      </c>
      <c r="AR102" s="1" t="s">
        <v>52</v>
      </c>
      <c r="AS102" s="1" t="s">
        <v>52</v>
      </c>
      <c r="AU102" s="1" t="s">
        <v>359</v>
      </c>
      <c r="AV102">
        <v>77</v>
      </c>
    </row>
    <row r="103" spans="1:48" ht="30" customHeight="1" x14ac:dyDescent="0.3">
      <c r="A103" s="13" t="s">
        <v>200</v>
      </c>
      <c r="B103" s="13" t="s">
        <v>201</v>
      </c>
      <c r="C103" s="13" t="s">
        <v>82</v>
      </c>
      <c r="D103" s="11">
        <v>2</v>
      </c>
      <c r="E103" s="12">
        <f>TRUNC(일위대가목록!E77,0)</f>
        <v>0</v>
      </c>
      <c r="F103" s="12">
        <f t="shared" si="15"/>
        <v>0</v>
      </c>
      <c r="G103" s="12">
        <f>TRUNC(일위대가목록!F77,0)</f>
        <v>0</v>
      </c>
      <c r="H103" s="12">
        <f t="shared" si="16"/>
        <v>0</v>
      </c>
      <c r="I103" s="12">
        <f>TRUNC(일위대가목록!G77,0)</f>
        <v>0</v>
      </c>
      <c r="J103" s="12">
        <f t="shared" si="17"/>
        <v>0</v>
      </c>
      <c r="K103" s="12">
        <f t="shared" si="18"/>
        <v>0</v>
      </c>
      <c r="L103" s="12">
        <f t="shared" si="19"/>
        <v>0</v>
      </c>
      <c r="M103" s="13" t="s">
        <v>202</v>
      </c>
      <c r="N103" s="1" t="s">
        <v>203</v>
      </c>
      <c r="O103" s="1" t="s">
        <v>52</v>
      </c>
      <c r="P103" s="1" t="s">
        <v>52</v>
      </c>
      <c r="Q103" s="1" t="s">
        <v>336</v>
      </c>
      <c r="R103" s="1" t="s">
        <v>66</v>
      </c>
      <c r="S103" s="1" t="s">
        <v>67</v>
      </c>
      <c r="T103" s="1" t="s">
        <v>67</v>
      </c>
      <c r="AR103" s="1" t="s">
        <v>52</v>
      </c>
      <c r="AS103" s="1" t="s">
        <v>52</v>
      </c>
      <c r="AU103" s="1" t="s">
        <v>360</v>
      </c>
      <c r="AV103">
        <v>78</v>
      </c>
    </row>
    <row r="104" spans="1:48" ht="30" customHeight="1" x14ac:dyDescent="0.3">
      <c r="A104" s="13" t="s">
        <v>200</v>
      </c>
      <c r="B104" s="13" t="s">
        <v>205</v>
      </c>
      <c r="C104" s="13" t="s">
        <v>82</v>
      </c>
      <c r="D104" s="11">
        <v>4</v>
      </c>
      <c r="E104" s="12">
        <f>TRUNC(일위대가목록!E78,0)</f>
        <v>0</v>
      </c>
      <c r="F104" s="12">
        <f t="shared" si="15"/>
        <v>0</v>
      </c>
      <c r="G104" s="12">
        <f>TRUNC(일위대가목록!F78,0)</f>
        <v>0</v>
      </c>
      <c r="H104" s="12">
        <f t="shared" si="16"/>
        <v>0</v>
      </c>
      <c r="I104" s="12">
        <f>TRUNC(일위대가목록!G78,0)</f>
        <v>0</v>
      </c>
      <c r="J104" s="12">
        <f t="shared" si="17"/>
        <v>0</v>
      </c>
      <c r="K104" s="12">
        <f t="shared" si="18"/>
        <v>0</v>
      </c>
      <c r="L104" s="12">
        <f t="shared" si="19"/>
        <v>0</v>
      </c>
      <c r="M104" s="13" t="s">
        <v>206</v>
      </c>
      <c r="N104" s="1" t="s">
        <v>207</v>
      </c>
      <c r="O104" s="1" t="s">
        <v>52</v>
      </c>
      <c r="P104" s="1" t="s">
        <v>52</v>
      </c>
      <c r="Q104" s="1" t="s">
        <v>336</v>
      </c>
      <c r="R104" s="1" t="s">
        <v>66</v>
      </c>
      <c r="S104" s="1" t="s">
        <v>67</v>
      </c>
      <c r="T104" s="1" t="s">
        <v>67</v>
      </c>
      <c r="AR104" s="1" t="s">
        <v>52</v>
      </c>
      <c r="AS104" s="1" t="s">
        <v>52</v>
      </c>
      <c r="AU104" s="1" t="s">
        <v>361</v>
      </c>
      <c r="AV104">
        <v>79</v>
      </c>
    </row>
    <row r="105" spans="1:48" ht="30" customHeight="1" x14ac:dyDescent="0.3">
      <c r="A105" s="13" t="s">
        <v>200</v>
      </c>
      <c r="B105" s="13" t="s">
        <v>362</v>
      </c>
      <c r="C105" s="13" t="s">
        <v>82</v>
      </c>
      <c r="D105" s="11">
        <v>2</v>
      </c>
      <c r="E105" s="12">
        <f>TRUNC(일위대가목록!E79,0)</f>
        <v>0</v>
      </c>
      <c r="F105" s="12">
        <f t="shared" si="15"/>
        <v>0</v>
      </c>
      <c r="G105" s="12">
        <f>TRUNC(일위대가목록!F79,0)</f>
        <v>0</v>
      </c>
      <c r="H105" s="12">
        <f t="shared" si="16"/>
        <v>0</v>
      </c>
      <c r="I105" s="12">
        <f>TRUNC(일위대가목록!G79,0)</f>
        <v>0</v>
      </c>
      <c r="J105" s="12">
        <f t="shared" si="17"/>
        <v>0</v>
      </c>
      <c r="K105" s="12">
        <f t="shared" si="18"/>
        <v>0</v>
      </c>
      <c r="L105" s="12">
        <f t="shared" si="19"/>
        <v>0</v>
      </c>
      <c r="M105" s="13" t="s">
        <v>363</v>
      </c>
      <c r="N105" s="1" t="s">
        <v>364</v>
      </c>
      <c r="O105" s="1" t="s">
        <v>52</v>
      </c>
      <c r="P105" s="1" t="s">
        <v>52</v>
      </c>
      <c r="Q105" s="1" t="s">
        <v>336</v>
      </c>
      <c r="R105" s="1" t="s">
        <v>66</v>
      </c>
      <c r="S105" s="1" t="s">
        <v>67</v>
      </c>
      <c r="T105" s="1" t="s">
        <v>67</v>
      </c>
      <c r="AR105" s="1" t="s">
        <v>52</v>
      </c>
      <c r="AS105" s="1" t="s">
        <v>52</v>
      </c>
      <c r="AU105" s="1" t="s">
        <v>365</v>
      </c>
      <c r="AV105">
        <v>80</v>
      </c>
    </row>
    <row r="106" spans="1:48" ht="30" customHeight="1" x14ac:dyDescent="0.3">
      <c r="A106" s="13" t="s">
        <v>182</v>
      </c>
      <c r="B106" s="13" t="s">
        <v>366</v>
      </c>
      <c r="C106" s="13" t="s">
        <v>82</v>
      </c>
      <c r="D106" s="11">
        <v>5</v>
      </c>
      <c r="E106" s="12">
        <f>TRUNC(일위대가목록!E84,0)</f>
        <v>0</v>
      </c>
      <c r="F106" s="12">
        <f t="shared" si="15"/>
        <v>0</v>
      </c>
      <c r="G106" s="12">
        <f>TRUNC(일위대가목록!F84,0)</f>
        <v>0</v>
      </c>
      <c r="H106" s="12">
        <f t="shared" si="16"/>
        <v>0</v>
      </c>
      <c r="I106" s="12">
        <f>TRUNC(일위대가목록!G84,0)</f>
        <v>0</v>
      </c>
      <c r="J106" s="12">
        <f t="shared" si="17"/>
        <v>0</v>
      </c>
      <c r="K106" s="12">
        <f t="shared" si="18"/>
        <v>0</v>
      </c>
      <c r="L106" s="12">
        <f t="shared" si="19"/>
        <v>0</v>
      </c>
      <c r="M106" s="13" t="s">
        <v>367</v>
      </c>
      <c r="N106" s="1" t="s">
        <v>368</v>
      </c>
      <c r="O106" s="1" t="s">
        <v>52</v>
      </c>
      <c r="P106" s="1" t="s">
        <v>52</v>
      </c>
      <c r="Q106" s="1" t="s">
        <v>336</v>
      </c>
      <c r="R106" s="1" t="s">
        <v>66</v>
      </c>
      <c r="S106" s="1" t="s">
        <v>67</v>
      </c>
      <c r="T106" s="1" t="s">
        <v>67</v>
      </c>
      <c r="AR106" s="1" t="s">
        <v>52</v>
      </c>
      <c r="AS106" s="1" t="s">
        <v>52</v>
      </c>
      <c r="AU106" s="1" t="s">
        <v>369</v>
      </c>
      <c r="AV106">
        <v>81</v>
      </c>
    </row>
    <row r="107" spans="1:48" ht="30" customHeight="1" x14ac:dyDescent="0.3">
      <c r="A107" s="13" t="s">
        <v>182</v>
      </c>
      <c r="B107" s="13" t="s">
        <v>370</v>
      </c>
      <c r="C107" s="13" t="s">
        <v>82</v>
      </c>
      <c r="D107" s="11">
        <v>2</v>
      </c>
      <c r="E107" s="12">
        <f>TRUNC(일위대가목록!E85,0)</f>
        <v>0</v>
      </c>
      <c r="F107" s="12">
        <f t="shared" si="15"/>
        <v>0</v>
      </c>
      <c r="G107" s="12">
        <f>TRUNC(일위대가목록!F85,0)</f>
        <v>0</v>
      </c>
      <c r="H107" s="12">
        <f t="shared" si="16"/>
        <v>0</v>
      </c>
      <c r="I107" s="12">
        <f>TRUNC(일위대가목록!G85,0)</f>
        <v>0</v>
      </c>
      <c r="J107" s="12">
        <f t="shared" si="17"/>
        <v>0</v>
      </c>
      <c r="K107" s="12">
        <f t="shared" si="18"/>
        <v>0</v>
      </c>
      <c r="L107" s="12">
        <f t="shared" si="19"/>
        <v>0</v>
      </c>
      <c r="M107" s="13" t="s">
        <v>371</v>
      </c>
      <c r="N107" s="1" t="s">
        <v>372</v>
      </c>
      <c r="O107" s="1" t="s">
        <v>52</v>
      </c>
      <c r="P107" s="1" t="s">
        <v>52</v>
      </c>
      <c r="Q107" s="1" t="s">
        <v>336</v>
      </c>
      <c r="R107" s="1" t="s">
        <v>66</v>
      </c>
      <c r="S107" s="1" t="s">
        <v>67</v>
      </c>
      <c r="T107" s="1" t="s">
        <v>67</v>
      </c>
      <c r="AR107" s="1" t="s">
        <v>52</v>
      </c>
      <c r="AS107" s="1" t="s">
        <v>52</v>
      </c>
      <c r="AU107" s="1" t="s">
        <v>373</v>
      </c>
      <c r="AV107">
        <v>82</v>
      </c>
    </row>
    <row r="108" spans="1:48" ht="30" customHeight="1" x14ac:dyDescent="0.3">
      <c r="A108" s="13" t="s">
        <v>182</v>
      </c>
      <c r="B108" s="13" t="s">
        <v>374</v>
      </c>
      <c r="C108" s="13" t="s">
        <v>82</v>
      </c>
      <c r="D108" s="11">
        <v>2</v>
      </c>
      <c r="E108" s="12">
        <f>TRUNC(일위대가목록!E86,0)</f>
        <v>0</v>
      </c>
      <c r="F108" s="12">
        <f t="shared" si="15"/>
        <v>0</v>
      </c>
      <c r="G108" s="12">
        <f>TRUNC(일위대가목록!F86,0)</f>
        <v>0</v>
      </c>
      <c r="H108" s="12">
        <f t="shared" si="16"/>
        <v>0</v>
      </c>
      <c r="I108" s="12">
        <f>TRUNC(일위대가목록!G86,0)</f>
        <v>0</v>
      </c>
      <c r="J108" s="12">
        <f t="shared" si="17"/>
        <v>0</v>
      </c>
      <c r="K108" s="12">
        <f t="shared" si="18"/>
        <v>0</v>
      </c>
      <c r="L108" s="12">
        <f t="shared" si="19"/>
        <v>0</v>
      </c>
      <c r="M108" s="13" t="s">
        <v>375</v>
      </c>
      <c r="N108" s="1" t="s">
        <v>376</v>
      </c>
      <c r="O108" s="1" t="s">
        <v>52</v>
      </c>
      <c r="P108" s="1" t="s">
        <v>52</v>
      </c>
      <c r="Q108" s="1" t="s">
        <v>336</v>
      </c>
      <c r="R108" s="1" t="s">
        <v>66</v>
      </c>
      <c r="S108" s="1" t="s">
        <v>67</v>
      </c>
      <c r="T108" s="1" t="s">
        <v>67</v>
      </c>
      <c r="AR108" s="1" t="s">
        <v>52</v>
      </c>
      <c r="AS108" s="1" t="s">
        <v>52</v>
      </c>
      <c r="AU108" s="1" t="s">
        <v>377</v>
      </c>
      <c r="AV108">
        <v>83</v>
      </c>
    </row>
    <row r="109" spans="1:48" ht="30" customHeight="1" x14ac:dyDescent="0.3">
      <c r="A109" s="13" t="s">
        <v>182</v>
      </c>
      <c r="B109" s="13" t="s">
        <v>378</v>
      </c>
      <c r="C109" s="13" t="s">
        <v>82</v>
      </c>
      <c r="D109" s="11">
        <v>4</v>
      </c>
      <c r="E109" s="12">
        <f>TRUNC(일위대가목록!E87,0)</f>
        <v>0</v>
      </c>
      <c r="F109" s="12">
        <f t="shared" si="15"/>
        <v>0</v>
      </c>
      <c r="G109" s="12">
        <f>TRUNC(일위대가목록!F87,0)</f>
        <v>0</v>
      </c>
      <c r="H109" s="12">
        <f t="shared" si="16"/>
        <v>0</v>
      </c>
      <c r="I109" s="12">
        <f>TRUNC(일위대가목록!G87,0)</f>
        <v>0</v>
      </c>
      <c r="J109" s="12">
        <f t="shared" si="17"/>
        <v>0</v>
      </c>
      <c r="K109" s="12">
        <f t="shared" si="18"/>
        <v>0</v>
      </c>
      <c r="L109" s="12">
        <f t="shared" si="19"/>
        <v>0</v>
      </c>
      <c r="M109" s="13" t="s">
        <v>379</v>
      </c>
      <c r="N109" s="1" t="s">
        <v>380</v>
      </c>
      <c r="O109" s="1" t="s">
        <v>52</v>
      </c>
      <c r="P109" s="1" t="s">
        <v>52</v>
      </c>
      <c r="Q109" s="1" t="s">
        <v>336</v>
      </c>
      <c r="R109" s="1" t="s">
        <v>66</v>
      </c>
      <c r="S109" s="1" t="s">
        <v>67</v>
      </c>
      <c r="T109" s="1" t="s">
        <v>67</v>
      </c>
      <c r="AR109" s="1" t="s">
        <v>52</v>
      </c>
      <c r="AS109" s="1" t="s">
        <v>52</v>
      </c>
      <c r="AU109" s="1" t="s">
        <v>381</v>
      </c>
      <c r="AV109">
        <v>84</v>
      </c>
    </row>
    <row r="110" spans="1:48" ht="30" customHeight="1" x14ac:dyDescent="0.3">
      <c r="A110" s="13" t="s">
        <v>182</v>
      </c>
      <c r="B110" s="13" t="s">
        <v>382</v>
      </c>
      <c r="C110" s="13" t="s">
        <v>82</v>
      </c>
      <c r="D110" s="11">
        <v>2</v>
      </c>
      <c r="E110" s="12">
        <f>TRUNC(일위대가목록!E88,0)</f>
        <v>0</v>
      </c>
      <c r="F110" s="12">
        <f t="shared" si="15"/>
        <v>0</v>
      </c>
      <c r="G110" s="12">
        <f>TRUNC(일위대가목록!F88,0)</f>
        <v>0</v>
      </c>
      <c r="H110" s="12">
        <f t="shared" si="16"/>
        <v>0</v>
      </c>
      <c r="I110" s="12">
        <f>TRUNC(일위대가목록!G88,0)</f>
        <v>0</v>
      </c>
      <c r="J110" s="12">
        <f t="shared" si="17"/>
        <v>0</v>
      </c>
      <c r="K110" s="12">
        <f t="shared" si="18"/>
        <v>0</v>
      </c>
      <c r="L110" s="12">
        <f t="shared" si="19"/>
        <v>0</v>
      </c>
      <c r="M110" s="13" t="s">
        <v>383</v>
      </c>
      <c r="N110" s="1" t="s">
        <v>384</v>
      </c>
      <c r="O110" s="1" t="s">
        <v>52</v>
      </c>
      <c r="P110" s="1" t="s">
        <v>52</v>
      </c>
      <c r="Q110" s="1" t="s">
        <v>336</v>
      </c>
      <c r="R110" s="1" t="s">
        <v>66</v>
      </c>
      <c r="S110" s="1" t="s">
        <v>67</v>
      </c>
      <c r="T110" s="1" t="s">
        <v>67</v>
      </c>
      <c r="AR110" s="1" t="s">
        <v>52</v>
      </c>
      <c r="AS110" s="1" t="s">
        <v>52</v>
      </c>
      <c r="AU110" s="1" t="s">
        <v>385</v>
      </c>
      <c r="AV110">
        <v>85</v>
      </c>
    </row>
    <row r="111" spans="1:48" ht="30" customHeight="1" x14ac:dyDescent="0.3">
      <c r="A111" s="13" t="s">
        <v>386</v>
      </c>
      <c r="B111" s="13" t="s">
        <v>387</v>
      </c>
      <c r="C111" s="13" t="s">
        <v>82</v>
      </c>
      <c r="D111" s="11">
        <v>18</v>
      </c>
      <c r="E111" s="12">
        <f>TRUNC(일위대가목록!E57,0)</f>
        <v>0</v>
      </c>
      <c r="F111" s="12">
        <f t="shared" si="15"/>
        <v>0</v>
      </c>
      <c r="G111" s="12">
        <f>TRUNC(일위대가목록!F57,0)</f>
        <v>0</v>
      </c>
      <c r="H111" s="12">
        <f t="shared" si="16"/>
        <v>0</v>
      </c>
      <c r="I111" s="12">
        <f>TRUNC(일위대가목록!G57,0)</f>
        <v>0</v>
      </c>
      <c r="J111" s="12">
        <f t="shared" si="17"/>
        <v>0</v>
      </c>
      <c r="K111" s="12">
        <f t="shared" si="18"/>
        <v>0</v>
      </c>
      <c r="L111" s="12">
        <f t="shared" si="19"/>
        <v>0</v>
      </c>
      <c r="M111" s="13" t="s">
        <v>388</v>
      </c>
      <c r="N111" s="1" t="s">
        <v>389</v>
      </c>
      <c r="O111" s="1" t="s">
        <v>52</v>
      </c>
      <c r="P111" s="1" t="s">
        <v>52</v>
      </c>
      <c r="Q111" s="1" t="s">
        <v>336</v>
      </c>
      <c r="R111" s="1" t="s">
        <v>66</v>
      </c>
      <c r="S111" s="1" t="s">
        <v>67</v>
      </c>
      <c r="T111" s="1" t="s">
        <v>67</v>
      </c>
      <c r="AR111" s="1" t="s">
        <v>52</v>
      </c>
      <c r="AS111" s="1" t="s">
        <v>52</v>
      </c>
      <c r="AU111" s="1" t="s">
        <v>390</v>
      </c>
      <c r="AV111">
        <v>86</v>
      </c>
    </row>
    <row r="112" spans="1:48" ht="30" customHeight="1" x14ac:dyDescent="0.3">
      <c r="A112" s="13" t="s">
        <v>386</v>
      </c>
      <c r="B112" s="13" t="s">
        <v>391</v>
      </c>
      <c r="C112" s="13" t="s">
        <v>82</v>
      </c>
      <c r="D112" s="11">
        <v>30</v>
      </c>
      <c r="E112" s="12">
        <f>TRUNC(일위대가목록!E58,0)</f>
        <v>0</v>
      </c>
      <c r="F112" s="12">
        <f t="shared" si="15"/>
        <v>0</v>
      </c>
      <c r="G112" s="12">
        <f>TRUNC(일위대가목록!F58,0)</f>
        <v>0</v>
      </c>
      <c r="H112" s="12">
        <f t="shared" si="16"/>
        <v>0</v>
      </c>
      <c r="I112" s="12">
        <f>TRUNC(일위대가목록!G58,0)</f>
        <v>0</v>
      </c>
      <c r="J112" s="12">
        <f t="shared" si="17"/>
        <v>0</v>
      </c>
      <c r="K112" s="12">
        <f t="shared" si="18"/>
        <v>0</v>
      </c>
      <c r="L112" s="12">
        <f t="shared" si="19"/>
        <v>0</v>
      </c>
      <c r="M112" s="13" t="s">
        <v>392</v>
      </c>
      <c r="N112" s="1" t="s">
        <v>393</v>
      </c>
      <c r="O112" s="1" t="s">
        <v>52</v>
      </c>
      <c r="P112" s="1" t="s">
        <v>52</v>
      </c>
      <c r="Q112" s="1" t="s">
        <v>336</v>
      </c>
      <c r="R112" s="1" t="s">
        <v>66</v>
      </c>
      <c r="S112" s="1" t="s">
        <v>67</v>
      </c>
      <c r="T112" s="1" t="s">
        <v>67</v>
      </c>
      <c r="AR112" s="1" t="s">
        <v>52</v>
      </c>
      <c r="AS112" s="1" t="s">
        <v>52</v>
      </c>
      <c r="AU112" s="1" t="s">
        <v>394</v>
      </c>
      <c r="AV112">
        <v>87</v>
      </c>
    </row>
    <row r="113" spans="1:48" ht="30" customHeight="1" x14ac:dyDescent="0.3">
      <c r="A113" s="13" t="s">
        <v>386</v>
      </c>
      <c r="B113" s="13" t="s">
        <v>395</v>
      </c>
      <c r="C113" s="13" t="s">
        <v>82</v>
      </c>
      <c r="D113" s="11">
        <v>9</v>
      </c>
      <c r="E113" s="12">
        <f>TRUNC(일위대가목록!E59,0)</f>
        <v>0</v>
      </c>
      <c r="F113" s="12">
        <f t="shared" si="15"/>
        <v>0</v>
      </c>
      <c r="G113" s="12">
        <f>TRUNC(일위대가목록!F59,0)</f>
        <v>0</v>
      </c>
      <c r="H113" s="12">
        <f t="shared" si="16"/>
        <v>0</v>
      </c>
      <c r="I113" s="12">
        <f>TRUNC(일위대가목록!G59,0)</f>
        <v>0</v>
      </c>
      <c r="J113" s="12">
        <f t="shared" si="17"/>
        <v>0</v>
      </c>
      <c r="K113" s="12">
        <f t="shared" si="18"/>
        <v>0</v>
      </c>
      <c r="L113" s="12">
        <f t="shared" si="19"/>
        <v>0</v>
      </c>
      <c r="M113" s="13" t="s">
        <v>396</v>
      </c>
      <c r="N113" s="1" t="s">
        <v>397</v>
      </c>
      <c r="O113" s="1" t="s">
        <v>52</v>
      </c>
      <c r="P113" s="1" t="s">
        <v>52</v>
      </c>
      <c r="Q113" s="1" t="s">
        <v>336</v>
      </c>
      <c r="R113" s="1" t="s">
        <v>66</v>
      </c>
      <c r="S113" s="1" t="s">
        <v>67</v>
      </c>
      <c r="T113" s="1" t="s">
        <v>67</v>
      </c>
      <c r="AR113" s="1" t="s">
        <v>52</v>
      </c>
      <c r="AS113" s="1" t="s">
        <v>52</v>
      </c>
      <c r="AU113" s="1" t="s">
        <v>398</v>
      </c>
      <c r="AV113">
        <v>88</v>
      </c>
    </row>
    <row r="114" spans="1:48" ht="30" customHeight="1" x14ac:dyDescent="0.3">
      <c r="A114" s="13" t="s">
        <v>399</v>
      </c>
      <c r="B114" s="13" t="s">
        <v>400</v>
      </c>
      <c r="C114" s="13" t="s">
        <v>76</v>
      </c>
      <c r="D114" s="11">
        <v>2</v>
      </c>
      <c r="E114" s="12">
        <f>TRUNC(일위대가목록!E56,0)</f>
        <v>0</v>
      </c>
      <c r="F114" s="12">
        <f t="shared" si="15"/>
        <v>0</v>
      </c>
      <c r="G114" s="12">
        <f>TRUNC(일위대가목록!F56,0)</f>
        <v>0</v>
      </c>
      <c r="H114" s="12">
        <f t="shared" si="16"/>
        <v>0</v>
      </c>
      <c r="I114" s="12">
        <f>TRUNC(일위대가목록!G56,0)</f>
        <v>0</v>
      </c>
      <c r="J114" s="12">
        <f t="shared" si="17"/>
        <v>0</v>
      </c>
      <c r="K114" s="12">
        <f t="shared" si="18"/>
        <v>0</v>
      </c>
      <c r="L114" s="12">
        <f t="shared" si="19"/>
        <v>0</v>
      </c>
      <c r="M114" s="13" t="s">
        <v>401</v>
      </c>
      <c r="N114" s="1" t="s">
        <v>402</v>
      </c>
      <c r="O114" s="1" t="s">
        <v>52</v>
      </c>
      <c r="P114" s="1" t="s">
        <v>52</v>
      </c>
      <c r="Q114" s="1" t="s">
        <v>336</v>
      </c>
      <c r="R114" s="1" t="s">
        <v>66</v>
      </c>
      <c r="S114" s="1" t="s">
        <v>67</v>
      </c>
      <c r="T114" s="1" t="s">
        <v>67</v>
      </c>
      <c r="AR114" s="1" t="s">
        <v>52</v>
      </c>
      <c r="AS114" s="1" t="s">
        <v>52</v>
      </c>
      <c r="AU114" s="1" t="s">
        <v>403</v>
      </c>
      <c r="AV114">
        <v>340</v>
      </c>
    </row>
    <row r="115" spans="1:48" ht="30" customHeight="1" x14ac:dyDescent="0.3">
      <c r="A115" s="13" t="s">
        <v>404</v>
      </c>
      <c r="B115" s="13" t="s">
        <v>405</v>
      </c>
      <c r="C115" s="13" t="s">
        <v>98</v>
      </c>
      <c r="D115" s="11">
        <v>2</v>
      </c>
      <c r="E115" s="12">
        <f>TRUNC(단가대비표!O141,0)</f>
        <v>0</v>
      </c>
      <c r="F115" s="12">
        <f t="shared" si="15"/>
        <v>0</v>
      </c>
      <c r="G115" s="12">
        <f>TRUNC(단가대비표!P141,0)</f>
        <v>0</v>
      </c>
      <c r="H115" s="12">
        <f t="shared" si="16"/>
        <v>0</v>
      </c>
      <c r="I115" s="12">
        <f>TRUNC(단가대비표!V141,0)</f>
        <v>0</v>
      </c>
      <c r="J115" s="12">
        <f t="shared" si="17"/>
        <v>0</v>
      </c>
      <c r="K115" s="12">
        <f t="shared" si="18"/>
        <v>0</v>
      </c>
      <c r="L115" s="12">
        <f t="shared" si="19"/>
        <v>0</v>
      </c>
      <c r="M115" s="13" t="s">
        <v>52</v>
      </c>
      <c r="N115" s="1" t="s">
        <v>406</v>
      </c>
      <c r="O115" s="1" t="s">
        <v>52</v>
      </c>
      <c r="P115" s="1" t="s">
        <v>52</v>
      </c>
      <c r="Q115" s="1" t="s">
        <v>336</v>
      </c>
      <c r="R115" s="1" t="s">
        <v>67</v>
      </c>
      <c r="S115" s="1" t="s">
        <v>67</v>
      </c>
      <c r="T115" s="1" t="s">
        <v>66</v>
      </c>
      <c r="AR115" s="1" t="s">
        <v>52</v>
      </c>
      <c r="AS115" s="1" t="s">
        <v>52</v>
      </c>
      <c r="AU115" s="1" t="s">
        <v>407</v>
      </c>
      <c r="AV115">
        <v>341</v>
      </c>
    </row>
    <row r="116" spans="1:48" ht="30" customHeight="1" x14ac:dyDescent="0.3">
      <c r="A116" s="13" t="s">
        <v>404</v>
      </c>
      <c r="B116" s="13" t="s">
        <v>408</v>
      </c>
      <c r="C116" s="13" t="s">
        <v>98</v>
      </c>
      <c r="D116" s="11">
        <v>9</v>
      </c>
      <c r="E116" s="12">
        <f>TRUNC(단가대비표!O127,0)</f>
        <v>0</v>
      </c>
      <c r="F116" s="12">
        <f t="shared" si="15"/>
        <v>0</v>
      </c>
      <c r="G116" s="12">
        <f>TRUNC(단가대비표!P127,0)</f>
        <v>0</v>
      </c>
      <c r="H116" s="12">
        <f t="shared" si="16"/>
        <v>0</v>
      </c>
      <c r="I116" s="12">
        <f>TRUNC(단가대비표!V127,0)</f>
        <v>0</v>
      </c>
      <c r="J116" s="12">
        <f t="shared" si="17"/>
        <v>0</v>
      </c>
      <c r="K116" s="12">
        <f t="shared" si="18"/>
        <v>0</v>
      </c>
      <c r="L116" s="12">
        <f t="shared" si="19"/>
        <v>0</v>
      </c>
      <c r="M116" s="13" t="s">
        <v>52</v>
      </c>
      <c r="N116" s="1" t="s">
        <v>409</v>
      </c>
      <c r="O116" s="1" t="s">
        <v>52</v>
      </c>
      <c r="P116" s="1" t="s">
        <v>52</v>
      </c>
      <c r="Q116" s="1" t="s">
        <v>336</v>
      </c>
      <c r="R116" s="1" t="s">
        <v>67</v>
      </c>
      <c r="S116" s="1" t="s">
        <v>67</v>
      </c>
      <c r="T116" s="1" t="s">
        <v>66</v>
      </c>
      <c r="AR116" s="1" t="s">
        <v>52</v>
      </c>
      <c r="AS116" s="1" t="s">
        <v>52</v>
      </c>
      <c r="AU116" s="1" t="s">
        <v>410</v>
      </c>
      <c r="AV116">
        <v>89</v>
      </c>
    </row>
    <row r="117" spans="1:48" ht="30" customHeight="1" x14ac:dyDescent="0.3">
      <c r="A117" s="13" t="s">
        <v>404</v>
      </c>
      <c r="B117" s="13" t="s">
        <v>411</v>
      </c>
      <c r="C117" s="13" t="s">
        <v>98</v>
      </c>
      <c r="D117" s="11">
        <v>2</v>
      </c>
      <c r="E117" s="12">
        <f>TRUNC(단가대비표!O128,0)</f>
        <v>0</v>
      </c>
      <c r="F117" s="12">
        <f t="shared" si="15"/>
        <v>0</v>
      </c>
      <c r="G117" s="12">
        <f>TRUNC(단가대비표!P128,0)</f>
        <v>0</v>
      </c>
      <c r="H117" s="12">
        <f t="shared" si="16"/>
        <v>0</v>
      </c>
      <c r="I117" s="12">
        <f>TRUNC(단가대비표!V128,0)</f>
        <v>0</v>
      </c>
      <c r="J117" s="12">
        <f t="shared" si="17"/>
        <v>0</v>
      </c>
      <c r="K117" s="12">
        <f t="shared" si="18"/>
        <v>0</v>
      </c>
      <c r="L117" s="12">
        <f t="shared" si="19"/>
        <v>0</v>
      </c>
      <c r="M117" s="13" t="s">
        <v>52</v>
      </c>
      <c r="N117" s="1" t="s">
        <v>412</v>
      </c>
      <c r="O117" s="1" t="s">
        <v>52</v>
      </c>
      <c r="P117" s="1" t="s">
        <v>52</v>
      </c>
      <c r="Q117" s="1" t="s">
        <v>336</v>
      </c>
      <c r="R117" s="1" t="s">
        <v>67</v>
      </c>
      <c r="S117" s="1" t="s">
        <v>67</v>
      </c>
      <c r="T117" s="1" t="s">
        <v>66</v>
      </c>
      <c r="AR117" s="1" t="s">
        <v>52</v>
      </c>
      <c r="AS117" s="1" t="s">
        <v>52</v>
      </c>
      <c r="AU117" s="1" t="s">
        <v>413</v>
      </c>
      <c r="AV117">
        <v>90</v>
      </c>
    </row>
    <row r="118" spans="1:48" ht="30" customHeight="1" x14ac:dyDescent="0.3">
      <c r="A118" s="13" t="s">
        <v>404</v>
      </c>
      <c r="B118" s="13" t="s">
        <v>414</v>
      </c>
      <c r="C118" s="13" t="s">
        <v>98</v>
      </c>
      <c r="D118" s="11">
        <v>3</v>
      </c>
      <c r="E118" s="12">
        <f>TRUNC(단가대비표!O129,0)</f>
        <v>0</v>
      </c>
      <c r="F118" s="12">
        <f t="shared" si="15"/>
        <v>0</v>
      </c>
      <c r="G118" s="12">
        <f>TRUNC(단가대비표!P129,0)</f>
        <v>0</v>
      </c>
      <c r="H118" s="12">
        <f t="shared" si="16"/>
        <v>0</v>
      </c>
      <c r="I118" s="12">
        <f>TRUNC(단가대비표!V129,0)</f>
        <v>0</v>
      </c>
      <c r="J118" s="12">
        <f t="shared" si="17"/>
        <v>0</v>
      </c>
      <c r="K118" s="12">
        <f t="shared" si="18"/>
        <v>0</v>
      </c>
      <c r="L118" s="12">
        <f t="shared" si="19"/>
        <v>0</v>
      </c>
      <c r="M118" s="13" t="s">
        <v>52</v>
      </c>
      <c r="N118" s="1" t="s">
        <v>415</v>
      </c>
      <c r="O118" s="1" t="s">
        <v>52</v>
      </c>
      <c r="P118" s="1" t="s">
        <v>52</v>
      </c>
      <c r="Q118" s="1" t="s">
        <v>336</v>
      </c>
      <c r="R118" s="1" t="s">
        <v>67</v>
      </c>
      <c r="S118" s="1" t="s">
        <v>67</v>
      </c>
      <c r="T118" s="1" t="s">
        <v>66</v>
      </c>
      <c r="AR118" s="1" t="s">
        <v>52</v>
      </c>
      <c r="AS118" s="1" t="s">
        <v>52</v>
      </c>
      <c r="AU118" s="1" t="s">
        <v>416</v>
      </c>
      <c r="AV118">
        <v>91</v>
      </c>
    </row>
    <row r="119" spans="1:48" ht="30" customHeight="1" x14ac:dyDescent="0.3">
      <c r="A119" s="13" t="s">
        <v>404</v>
      </c>
      <c r="B119" s="13" t="s">
        <v>417</v>
      </c>
      <c r="C119" s="13" t="s">
        <v>98</v>
      </c>
      <c r="D119" s="11">
        <v>3</v>
      </c>
      <c r="E119" s="12">
        <f>TRUNC(단가대비표!O130,0)</f>
        <v>0</v>
      </c>
      <c r="F119" s="12">
        <f t="shared" si="15"/>
        <v>0</v>
      </c>
      <c r="G119" s="12">
        <f>TRUNC(단가대비표!P130,0)</f>
        <v>0</v>
      </c>
      <c r="H119" s="12">
        <f t="shared" si="16"/>
        <v>0</v>
      </c>
      <c r="I119" s="12">
        <f>TRUNC(단가대비표!V130,0)</f>
        <v>0</v>
      </c>
      <c r="J119" s="12">
        <f t="shared" si="17"/>
        <v>0</v>
      </c>
      <c r="K119" s="12">
        <f t="shared" si="18"/>
        <v>0</v>
      </c>
      <c r="L119" s="12">
        <f t="shared" si="19"/>
        <v>0</v>
      </c>
      <c r="M119" s="13" t="s">
        <v>52</v>
      </c>
      <c r="N119" s="1" t="s">
        <v>418</v>
      </c>
      <c r="O119" s="1" t="s">
        <v>52</v>
      </c>
      <c r="P119" s="1" t="s">
        <v>52</v>
      </c>
      <c r="Q119" s="1" t="s">
        <v>336</v>
      </c>
      <c r="R119" s="1" t="s">
        <v>67</v>
      </c>
      <c r="S119" s="1" t="s">
        <v>67</v>
      </c>
      <c r="T119" s="1" t="s">
        <v>66</v>
      </c>
      <c r="AR119" s="1" t="s">
        <v>52</v>
      </c>
      <c r="AS119" s="1" t="s">
        <v>52</v>
      </c>
      <c r="AU119" s="1" t="s">
        <v>419</v>
      </c>
      <c r="AV119">
        <v>92</v>
      </c>
    </row>
    <row r="120" spans="1:48" ht="30" customHeight="1" x14ac:dyDescent="0.3">
      <c r="A120" s="13" t="s">
        <v>404</v>
      </c>
      <c r="B120" s="13" t="s">
        <v>420</v>
      </c>
      <c r="C120" s="13" t="s">
        <v>98</v>
      </c>
      <c r="D120" s="11">
        <v>1</v>
      </c>
      <c r="E120" s="12">
        <f>TRUNC(단가대비표!O131,0)</f>
        <v>0</v>
      </c>
      <c r="F120" s="12">
        <f t="shared" si="15"/>
        <v>0</v>
      </c>
      <c r="G120" s="12">
        <f>TRUNC(단가대비표!P131,0)</f>
        <v>0</v>
      </c>
      <c r="H120" s="12">
        <f t="shared" si="16"/>
        <v>0</v>
      </c>
      <c r="I120" s="12">
        <f>TRUNC(단가대비표!V131,0)</f>
        <v>0</v>
      </c>
      <c r="J120" s="12">
        <f t="shared" si="17"/>
        <v>0</v>
      </c>
      <c r="K120" s="12">
        <f t="shared" si="18"/>
        <v>0</v>
      </c>
      <c r="L120" s="12">
        <f t="shared" si="19"/>
        <v>0</v>
      </c>
      <c r="M120" s="13" t="s">
        <v>52</v>
      </c>
      <c r="N120" s="1" t="s">
        <v>421</v>
      </c>
      <c r="O120" s="1" t="s">
        <v>52</v>
      </c>
      <c r="P120" s="1" t="s">
        <v>52</v>
      </c>
      <c r="Q120" s="1" t="s">
        <v>336</v>
      </c>
      <c r="R120" s="1" t="s">
        <v>67</v>
      </c>
      <c r="S120" s="1" t="s">
        <v>67</v>
      </c>
      <c r="T120" s="1" t="s">
        <v>66</v>
      </c>
      <c r="AR120" s="1" t="s">
        <v>52</v>
      </c>
      <c r="AS120" s="1" t="s">
        <v>52</v>
      </c>
      <c r="AU120" s="1" t="s">
        <v>422</v>
      </c>
      <c r="AV120">
        <v>93</v>
      </c>
    </row>
    <row r="121" spans="1:48" ht="30" customHeight="1" x14ac:dyDescent="0.3">
      <c r="A121" s="13" t="s">
        <v>404</v>
      </c>
      <c r="B121" s="13" t="s">
        <v>423</v>
      </c>
      <c r="C121" s="13" t="s">
        <v>98</v>
      </c>
      <c r="D121" s="11">
        <v>4</v>
      </c>
      <c r="E121" s="12">
        <f>TRUNC(단가대비표!O132,0)</f>
        <v>0</v>
      </c>
      <c r="F121" s="12">
        <f t="shared" si="15"/>
        <v>0</v>
      </c>
      <c r="G121" s="12">
        <f>TRUNC(단가대비표!P132,0)</f>
        <v>0</v>
      </c>
      <c r="H121" s="12">
        <f t="shared" si="16"/>
        <v>0</v>
      </c>
      <c r="I121" s="12">
        <f>TRUNC(단가대비표!V132,0)</f>
        <v>0</v>
      </c>
      <c r="J121" s="12">
        <f t="shared" si="17"/>
        <v>0</v>
      </c>
      <c r="K121" s="12">
        <f t="shared" si="18"/>
        <v>0</v>
      </c>
      <c r="L121" s="12">
        <f t="shared" si="19"/>
        <v>0</v>
      </c>
      <c r="M121" s="13" t="s">
        <v>52</v>
      </c>
      <c r="N121" s="1" t="s">
        <v>424</v>
      </c>
      <c r="O121" s="1" t="s">
        <v>52</v>
      </c>
      <c r="P121" s="1" t="s">
        <v>52</v>
      </c>
      <c r="Q121" s="1" t="s">
        <v>336</v>
      </c>
      <c r="R121" s="1" t="s">
        <v>67</v>
      </c>
      <c r="S121" s="1" t="s">
        <v>67</v>
      </c>
      <c r="T121" s="1" t="s">
        <v>66</v>
      </c>
      <c r="AR121" s="1" t="s">
        <v>52</v>
      </c>
      <c r="AS121" s="1" t="s">
        <v>52</v>
      </c>
      <c r="AU121" s="1" t="s">
        <v>425</v>
      </c>
      <c r="AV121">
        <v>94</v>
      </c>
    </row>
    <row r="122" spans="1:48" ht="30" customHeight="1" x14ac:dyDescent="0.3">
      <c r="A122" s="13" t="s">
        <v>404</v>
      </c>
      <c r="B122" s="13" t="s">
        <v>426</v>
      </c>
      <c r="C122" s="13" t="s">
        <v>98</v>
      </c>
      <c r="D122" s="11">
        <v>5</v>
      </c>
      <c r="E122" s="12">
        <f>TRUNC(단가대비표!O134,0)</f>
        <v>0</v>
      </c>
      <c r="F122" s="12">
        <f t="shared" si="15"/>
        <v>0</v>
      </c>
      <c r="G122" s="12">
        <f>TRUNC(단가대비표!P134,0)</f>
        <v>0</v>
      </c>
      <c r="H122" s="12">
        <f t="shared" si="16"/>
        <v>0</v>
      </c>
      <c r="I122" s="12">
        <f>TRUNC(단가대비표!V134,0)</f>
        <v>0</v>
      </c>
      <c r="J122" s="12">
        <f t="shared" si="17"/>
        <v>0</v>
      </c>
      <c r="K122" s="12">
        <f t="shared" si="18"/>
        <v>0</v>
      </c>
      <c r="L122" s="12">
        <f t="shared" si="19"/>
        <v>0</v>
      </c>
      <c r="M122" s="13" t="s">
        <v>52</v>
      </c>
      <c r="N122" s="1" t="s">
        <v>427</v>
      </c>
      <c r="O122" s="1" t="s">
        <v>52</v>
      </c>
      <c r="P122" s="1" t="s">
        <v>52</v>
      </c>
      <c r="Q122" s="1" t="s">
        <v>336</v>
      </c>
      <c r="R122" s="1" t="s">
        <v>67</v>
      </c>
      <c r="S122" s="1" t="s">
        <v>67</v>
      </c>
      <c r="T122" s="1" t="s">
        <v>66</v>
      </c>
      <c r="AR122" s="1" t="s">
        <v>52</v>
      </c>
      <c r="AS122" s="1" t="s">
        <v>52</v>
      </c>
      <c r="AU122" s="1" t="s">
        <v>428</v>
      </c>
      <c r="AV122">
        <v>95</v>
      </c>
    </row>
    <row r="123" spans="1:48" ht="30" customHeight="1" x14ac:dyDescent="0.3">
      <c r="A123" s="13" t="s">
        <v>404</v>
      </c>
      <c r="B123" s="13" t="s">
        <v>429</v>
      </c>
      <c r="C123" s="13" t="s">
        <v>98</v>
      </c>
      <c r="D123" s="11">
        <v>5</v>
      </c>
      <c r="E123" s="12">
        <f>TRUNC(단가대비표!O136,0)</f>
        <v>0</v>
      </c>
      <c r="F123" s="12">
        <f t="shared" si="15"/>
        <v>0</v>
      </c>
      <c r="G123" s="12">
        <f>TRUNC(단가대비표!P136,0)</f>
        <v>0</v>
      </c>
      <c r="H123" s="12">
        <f t="shared" si="16"/>
        <v>0</v>
      </c>
      <c r="I123" s="12">
        <f>TRUNC(단가대비표!V136,0)</f>
        <v>0</v>
      </c>
      <c r="J123" s="12">
        <f t="shared" si="17"/>
        <v>0</v>
      </c>
      <c r="K123" s="12">
        <f t="shared" si="18"/>
        <v>0</v>
      </c>
      <c r="L123" s="12">
        <f t="shared" si="19"/>
        <v>0</v>
      </c>
      <c r="M123" s="13" t="s">
        <v>52</v>
      </c>
      <c r="N123" s="1" t="s">
        <v>430</v>
      </c>
      <c r="O123" s="1" t="s">
        <v>52</v>
      </c>
      <c r="P123" s="1" t="s">
        <v>52</v>
      </c>
      <c r="Q123" s="1" t="s">
        <v>336</v>
      </c>
      <c r="R123" s="1" t="s">
        <v>67</v>
      </c>
      <c r="S123" s="1" t="s">
        <v>67</v>
      </c>
      <c r="T123" s="1" t="s">
        <v>66</v>
      </c>
      <c r="AR123" s="1" t="s">
        <v>52</v>
      </c>
      <c r="AS123" s="1" t="s">
        <v>52</v>
      </c>
      <c r="AU123" s="1" t="s">
        <v>431</v>
      </c>
      <c r="AV123">
        <v>96</v>
      </c>
    </row>
    <row r="124" spans="1:48" ht="30" customHeight="1" x14ac:dyDescent="0.3">
      <c r="A124" s="13" t="s">
        <v>404</v>
      </c>
      <c r="B124" s="13" t="s">
        <v>432</v>
      </c>
      <c r="C124" s="13" t="s">
        <v>98</v>
      </c>
      <c r="D124" s="11">
        <v>2</v>
      </c>
      <c r="E124" s="12">
        <f>TRUNC(단가대비표!O137,0)</f>
        <v>0</v>
      </c>
      <c r="F124" s="12">
        <f t="shared" si="15"/>
        <v>0</v>
      </c>
      <c r="G124" s="12">
        <f>TRUNC(단가대비표!P137,0)</f>
        <v>0</v>
      </c>
      <c r="H124" s="12">
        <f t="shared" si="16"/>
        <v>0</v>
      </c>
      <c r="I124" s="12">
        <f>TRUNC(단가대비표!V137,0)</f>
        <v>0</v>
      </c>
      <c r="J124" s="12">
        <f t="shared" si="17"/>
        <v>0</v>
      </c>
      <c r="K124" s="12">
        <f t="shared" si="18"/>
        <v>0</v>
      </c>
      <c r="L124" s="12">
        <f t="shared" si="19"/>
        <v>0</v>
      </c>
      <c r="M124" s="13" t="s">
        <v>52</v>
      </c>
      <c r="N124" s="1" t="s">
        <v>433</v>
      </c>
      <c r="O124" s="1" t="s">
        <v>52</v>
      </c>
      <c r="P124" s="1" t="s">
        <v>52</v>
      </c>
      <c r="Q124" s="1" t="s">
        <v>336</v>
      </c>
      <c r="R124" s="1" t="s">
        <v>67</v>
      </c>
      <c r="S124" s="1" t="s">
        <v>67</v>
      </c>
      <c r="T124" s="1" t="s">
        <v>66</v>
      </c>
      <c r="AR124" s="1" t="s">
        <v>52</v>
      </c>
      <c r="AS124" s="1" t="s">
        <v>52</v>
      </c>
      <c r="AU124" s="1" t="s">
        <v>434</v>
      </c>
      <c r="AV124">
        <v>97</v>
      </c>
    </row>
    <row r="125" spans="1:48" ht="30" customHeight="1" x14ac:dyDescent="0.3">
      <c r="A125" s="13" t="s">
        <v>404</v>
      </c>
      <c r="B125" s="13" t="s">
        <v>435</v>
      </c>
      <c r="C125" s="13" t="s">
        <v>98</v>
      </c>
      <c r="D125" s="11">
        <v>4</v>
      </c>
      <c r="E125" s="12">
        <f>TRUNC(단가대비표!O138,0)</f>
        <v>0</v>
      </c>
      <c r="F125" s="12">
        <f t="shared" si="15"/>
        <v>0</v>
      </c>
      <c r="G125" s="12">
        <f>TRUNC(단가대비표!P138,0)</f>
        <v>0</v>
      </c>
      <c r="H125" s="12">
        <f t="shared" si="16"/>
        <v>0</v>
      </c>
      <c r="I125" s="12">
        <f>TRUNC(단가대비표!V138,0)</f>
        <v>0</v>
      </c>
      <c r="J125" s="12">
        <f t="shared" si="17"/>
        <v>0</v>
      </c>
      <c r="K125" s="12">
        <f t="shared" si="18"/>
        <v>0</v>
      </c>
      <c r="L125" s="12">
        <f t="shared" si="19"/>
        <v>0</v>
      </c>
      <c r="M125" s="13" t="s">
        <v>52</v>
      </c>
      <c r="N125" s="1" t="s">
        <v>436</v>
      </c>
      <c r="O125" s="1" t="s">
        <v>52</v>
      </c>
      <c r="P125" s="1" t="s">
        <v>52</v>
      </c>
      <c r="Q125" s="1" t="s">
        <v>336</v>
      </c>
      <c r="R125" s="1" t="s">
        <v>67</v>
      </c>
      <c r="S125" s="1" t="s">
        <v>67</v>
      </c>
      <c r="T125" s="1" t="s">
        <v>66</v>
      </c>
      <c r="AR125" s="1" t="s">
        <v>52</v>
      </c>
      <c r="AS125" s="1" t="s">
        <v>52</v>
      </c>
      <c r="AU125" s="1" t="s">
        <v>437</v>
      </c>
      <c r="AV125">
        <v>98</v>
      </c>
    </row>
    <row r="126" spans="1:48" ht="30" customHeight="1" x14ac:dyDescent="0.3">
      <c r="A126" s="13" t="s">
        <v>404</v>
      </c>
      <c r="B126" s="13" t="s">
        <v>438</v>
      </c>
      <c r="C126" s="13" t="s">
        <v>98</v>
      </c>
      <c r="D126" s="11">
        <v>7</v>
      </c>
      <c r="E126" s="12">
        <f>TRUNC(단가대비표!O133,0)</f>
        <v>0</v>
      </c>
      <c r="F126" s="12">
        <f t="shared" si="15"/>
        <v>0</v>
      </c>
      <c r="G126" s="12">
        <f>TRUNC(단가대비표!P133,0)</f>
        <v>0</v>
      </c>
      <c r="H126" s="12">
        <f t="shared" si="16"/>
        <v>0</v>
      </c>
      <c r="I126" s="12">
        <f>TRUNC(단가대비표!V133,0)</f>
        <v>0</v>
      </c>
      <c r="J126" s="12">
        <f t="shared" si="17"/>
        <v>0</v>
      </c>
      <c r="K126" s="12">
        <f t="shared" si="18"/>
        <v>0</v>
      </c>
      <c r="L126" s="12">
        <f t="shared" si="19"/>
        <v>0</v>
      </c>
      <c r="M126" s="13" t="s">
        <v>52</v>
      </c>
      <c r="N126" s="1" t="s">
        <v>439</v>
      </c>
      <c r="O126" s="1" t="s">
        <v>52</v>
      </c>
      <c r="P126" s="1" t="s">
        <v>52</v>
      </c>
      <c r="Q126" s="1" t="s">
        <v>336</v>
      </c>
      <c r="R126" s="1" t="s">
        <v>67</v>
      </c>
      <c r="S126" s="1" t="s">
        <v>67</v>
      </c>
      <c r="T126" s="1" t="s">
        <v>66</v>
      </c>
      <c r="AR126" s="1" t="s">
        <v>52</v>
      </c>
      <c r="AS126" s="1" t="s">
        <v>52</v>
      </c>
      <c r="AU126" s="1" t="s">
        <v>440</v>
      </c>
      <c r="AV126">
        <v>349</v>
      </c>
    </row>
    <row r="127" spans="1:48" ht="30" customHeight="1" x14ac:dyDescent="0.3">
      <c r="A127" s="13" t="s">
        <v>404</v>
      </c>
      <c r="B127" s="13" t="s">
        <v>441</v>
      </c>
      <c r="C127" s="13" t="s">
        <v>98</v>
      </c>
      <c r="D127" s="11">
        <v>2</v>
      </c>
      <c r="E127" s="12">
        <f>TRUNC(단가대비표!O135,0)</f>
        <v>0</v>
      </c>
      <c r="F127" s="12">
        <f t="shared" si="15"/>
        <v>0</v>
      </c>
      <c r="G127" s="12">
        <f>TRUNC(단가대비표!P135,0)</f>
        <v>0</v>
      </c>
      <c r="H127" s="12">
        <f t="shared" si="16"/>
        <v>0</v>
      </c>
      <c r="I127" s="12">
        <f>TRUNC(단가대비표!V135,0)</f>
        <v>0</v>
      </c>
      <c r="J127" s="12">
        <f t="shared" si="17"/>
        <v>0</v>
      </c>
      <c r="K127" s="12">
        <f t="shared" si="18"/>
        <v>0</v>
      </c>
      <c r="L127" s="12">
        <f t="shared" si="19"/>
        <v>0</v>
      </c>
      <c r="M127" s="13" t="s">
        <v>52</v>
      </c>
      <c r="N127" s="1" t="s">
        <v>442</v>
      </c>
      <c r="O127" s="1" t="s">
        <v>52</v>
      </c>
      <c r="P127" s="1" t="s">
        <v>52</v>
      </c>
      <c r="Q127" s="1" t="s">
        <v>336</v>
      </c>
      <c r="R127" s="1" t="s">
        <v>67</v>
      </c>
      <c r="S127" s="1" t="s">
        <v>67</v>
      </c>
      <c r="T127" s="1" t="s">
        <v>66</v>
      </c>
      <c r="AR127" s="1" t="s">
        <v>52</v>
      </c>
      <c r="AS127" s="1" t="s">
        <v>52</v>
      </c>
      <c r="AU127" s="1" t="s">
        <v>443</v>
      </c>
      <c r="AV127">
        <v>348</v>
      </c>
    </row>
    <row r="128" spans="1:48" ht="30" customHeight="1" x14ac:dyDescent="0.3">
      <c r="A128" s="13" t="s">
        <v>404</v>
      </c>
      <c r="B128" s="13" t="s">
        <v>444</v>
      </c>
      <c r="C128" s="13" t="s">
        <v>98</v>
      </c>
      <c r="D128" s="11">
        <v>8</v>
      </c>
      <c r="E128" s="12">
        <f>TRUNC(단가대비표!O139,0)</f>
        <v>0</v>
      </c>
      <c r="F128" s="12">
        <f t="shared" si="15"/>
        <v>0</v>
      </c>
      <c r="G128" s="12">
        <f>TRUNC(단가대비표!P139,0)</f>
        <v>0</v>
      </c>
      <c r="H128" s="12">
        <f t="shared" si="16"/>
        <v>0</v>
      </c>
      <c r="I128" s="12">
        <f>TRUNC(단가대비표!V139,0)</f>
        <v>0</v>
      </c>
      <c r="J128" s="12">
        <f t="shared" si="17"/>
        <v>0</v>
      </c>
      <c r="K128" s="12">
        <f t="shared" si="18"/>
        <v>0</v>
      </c>
      <c r="L128" s="12">
        <f t="shared" si="19"/>
        <v>0</v>
      </c>
      <c r="M128" s="13" t="s">
        <v>52</v>
      </c>
      <c r="N128" s="1" t="s">
        <v>445</v>
      </c>
      <c r="O128" s="1" t="s">
        <v>52</v>
      </c>
      <c r="P128" s="1" t="s">
        <v>52</v>
      </c>
      <c r="Q128" s="1" t="s">
        <v>336</v>
      </c>
      <c r="R128" s="1" t="s">
        <v>67</v>
      </c>
      <c r="S128" s="1" t="s">
        <v>67</v>
      </c>
      <c r="T128" s="1" t="s">
        <v>66</v>
      </c>
      <c r="AR128" s="1" t="s">
        <v>52</v>
      </c>
      <c r="AS128" s="1" t="s">
        <v>52</v>
      </c>
      <c r="AU128" s="1" t="s">
        <v>446</v>
      </c>
      <c r="AV128">
        <v>99</v>
      </c>
    </row>
    <row r="129" spans="1:48" ht="30" customHeight="1" x14ac:dyDescent="0.3">
      <c r="A129" s="13" t="s">
        <v>404</v>
      </c>
      <c r="B129" s="13" t="s">
        <v>447</v>
      </c>
      <c r="C129" s="13" t="s">
        <v>98</v>
      </c>
      <c r="D129" s="11">
        <v>14</v>
      </c>
      <c r="E129" s="12">
        <f>TRUNC(단가대비표!O140,0)</f>
        <v>0</v>
      </c>
      <c r="F129" s="12">
        <f t="shared" si="15"/>
        <v>0</v>
      </c>
      <c r="G129" s="12">
        <f>TRUNC(단가대비표!P140,0)</f>
        <v>0</v>
      </c>
      <c r="H129" s="12">
        <f t="shared" si="16"/>
        <v>0</v>
      </c>
      <c r="I129" s="12">
        <f>TRUNC(단가대비표!V140,0)</f>
        <v>0</v>
      </c>
      <c r="J129" s="12">
        <f t="shared" si="17"/>
        <v>0</v>
      </c>
      <c r="K129" s="12">
        <f t="shared" si="18"/>
        <v>0</v>
      </c>
      <c r="L129" s="12">
        <f t="shared" si="19"/>
        <v>0</v>
      </c>
      <c r="M129" s="13" t="s">
        <v>52</v>
      </c>
      <c r="N129" s="1" t="s">
        <v>448</v>
      </c>
      <c r="O129" s="1" t="s">
        <v>52</v>
      </c>
      <c r="P129" s="1" t="s">
        <v>52</v>
      </c>
      <c r="Q129" s="1" t="s">
        <v>336</v>
      </c>
      <c r="R129" s="1" t="s">
        <v>67</v>
      </c>
      <c r="S129" s="1" t="s">
        <v>67</v>
      </c>
      <c r="T129" s="1" t="s">
        <v>66</v>
      </c>
      <c r="AR129" s="1" t="s">
        <v>52</v>
      </c>
      <c r="AS129" s="1" t="s">
        <v>52</v>
      </c>
      <c r="AU129" s="1" t="s">
        <v>449</v>
      </c>
      <c r="AV129">
        <v>100</v>
      </c>
    </row>
    <row r="130" spans="1:48" ht="30" customHeight="1" x14ac:dyDescent="0.3">
      <c r="A130" s="13" t="s">
        <v>404</v>
      </c>
      <c r="B130" s="13" t="s">
        <v>450</v>
      </c>
      <c r="C130" s="13" t="s">
        <v>98</v>
      </c>
      <c r="D130" s="11">
        <v>5</v>
      </c>
      <c r="E130" s="12">
        <f>TRUNC(단가대비표!O142,0)</f>
        <v>0</v>
      </c>
      <c r="F130" s="12">
        <f t="shared" si="15"/>
        <v>0</v>
      </c>
      <c r="G130" s="12">
        <f>TRUNC(단가대비표!P142,0)</f>
        <v>0</v>
      </c>
      <c r="H130" s="12">
        <f t="shared" si="16"/>
        <v>0</v>
      </c>
      <c r="I130" s="12">
        <f>TRUNC(단가대비표!V142,0)</f>
        <v>0</v>
      </c>
      <c r="J130" s="12">
        <f t="shared" si="17"/>
        <v>0</v>
      </c>
      <c r="K130" s="12">
        <f t="shared" si="18"/>
        <v>0</v>
      </c>
      <c r="L130" s="12">
        <f t="shared" si="19"/>
        <v>0</v>
      </c>
      <c r="M130" s="13" t="s">
        <v>52</v>
      </c>
      <c r="N130" s="1" t="s">
        <v>451</v>
      </c>
      <c r="O130" s="1" t="s">
        <v>52</v>
      </c>
      <c r="P130" s="1" t="s">
        <v>52</v>
      </c>
      <c r="Q130" s="1" t="s">
        <v>336</v>
      </c>
      <c r="R130" s="1" t="s">
        <v>67</v>
      </c>
      <c r="S130" s="1" t="s">
        <v>67</v>
      </c>
      <c r="T130" s="1" t="s">
        <v>66</v>
      </c>
      <c r="AR130" s="1" t="s">
        <v>52</v>
      </c>
      <c r="AS130" s="1" t="s">
        <v>52</v>
      </c>
      <c r="AU130" s="1" t="s">
        <v>452</v>
      </c>
      <c r="AV130">
        <v>101</v>
      </c>
    </row>
    <row r="131" spans="1:48" ht="30" customHeight="1" x14ac:dyDescent="0.3">
      <c r="A131" s="13" t="s">
        <v>404</v>
      </c>
      <c r="B131" s="13" t="s">
        <v>453</v>
      </c>
      <c r="C131" s="13" t="s">
        <v>98</v>
      </c>
      <c r="D131" s="11">
        <v>3</v>
      </c>
      <c r="E131" s="12">
        <f>TRUNC(단가대비표!O143,0)</f>
        <v>0</v>
      </c>
      <c r="F131" s="12">
        <f t="shared" si="15"/>
        <v>0</v>
      </c>
      <c r="G131" s="12">
        <f>TRUNC(단가대비표!P143,0)</f>
        <v>0</v>
      </c>
      <c r="H131" s="12">
        <f t="shared" si="16"/>
        <v>0</v>
      </c>
      <c r="I131" s="12">
        <f>TRUNC(단가대비표!V143,0)</f>
        <v>0</v>
      </c>
      <c r="J131" s="12">
        <f t="shared" si="17"/>
        <v>0</v>
      </c>
      <c r="K131" s="12">
        <f t="shared" si="18"/>
        <v>0</v>
      </c>
      <c r="L131" s="12">
        <f t="shared" si="19"/>
        <v>0</v>
      </c>
      <c r="M131" s="13" t="s">
        <v>52</v>
      </c>
      <c r="N131" s="1" t="s">
        <v>454</v>
      </c>
      <c r="O131" s="1" t="s">
        <v>52</v>
      </c>
      <c r="P131" s="1" t="s">
        <v>52</v>
      </c>
      <c r="Q131" s="1" t="s">
        <v>336</v>
      </c>
      <c r="R131" s="1" t="s">
        <v>67</v>
      </c>
      <c r="S131" s="1" t="s">
        <v>67</v>
      </c>
      <c r="T131" s="1" t="s">
        <v>66</v>
      </c>
      <c r="AR131" s="1" t="s">
        <v>52</v>
      </c>
      <c r="AS131" s="1" t="s">
        <v>52</v>
      </c>
      <c r="AU131" s="1" t="s">
        <v>455</v>
      </c>
      <c r="AV131">
        <v>102</v>
      </c>
    </row>
    <row r="132" spans="1:48" ht="30" customHeight="1" x14ac:dyDescent="0.3">
      <c r="A132" s="13" t="s">
        <v>404</v>
      </c>
      <c r="B132" s="13" t="s">
        <v>456</v>
      </c>
      <c r="C132" s="13" t="s">
        <v>98</v>
      </c>
      <c r="D132" s="11">
        <v>4</v>
      </c>
      <c r="E132" s="12">
        <f>TRUNC(단가대비표!O144,0)</f>
        <v>0</v>
      </c>
      <c r="F132" s="12">
        <f t="shared" si="15"/>
        <v>0</v>
      </c>
      <c r="G132" s="12">
        <f>TRUNC(단가대비표!P144,0)</f>
        <v>0</v>
      </c>
      <c r="H132" s="12">
        <f t="shared" si="16"/>
        <v>0</v>
      </c>
      <c r="I132" s="12">
        <f>TRUNC(단가대비표!V144,0)</f>
        <v>0</v>
      </c>
      <c r="J132" s="12">
        <f t="shared" si="17"/>
        <v>0</v>
      </c>
      <c r="K132" s="12">
        <f t="shared" si="18"/>
        <v>0</v>
      </c>
      <c r="L132" s="12">
        <f t="shared" si="19"/>
        <v>0</v>
      </c>
      <c r="M132" s="13" t="s">
        <v>52</v>
      </c>
      <c r="N132" s="1" t="s">
        <v>457</v>
      </c>
      <c r="O132" s="1" t="s">
        <v>52</v>
      </c>
      <c r="P132" s="1" t="s">
        <v>52</v>
      </c>
      <c r="Q132" s="1" t="s">
        <v>336</v>
      </c>
      <c r="R132" s="1" t="s">
        <v>67</v>
      </c>
      <c r="S132" s="1" t="s">
        <v>67</v>
      </c>
      <c r="T132" s="1" t="s">
        <v>66</v>
      </c>
      <c r="AR132" s="1" t="s">
        <v>52</v>
      </c>
      <c r="AS132" s="1" t="s">
        <v>52</v>
      </c>
      <c r="AU132" s="1" t="s">
        <v>458</v>
      </c>
      <c r="AV132">
        <v>103</v>
      </c>
    </row>
    <row r="133" spans="1:48" ht="30" customHeight="1" x14ac:dyDescent="0.3">
      <c r="A133" s="13" t="s">
        <v>404</v>
      </c>
      <c r="B133" s="13" t="s">
        <v>459</v>
      </c>
      <c r="C133" s="13" t="s">
        <v>98</v>
      </c>
      <c r="D133" s="11">
        <v>3</v>
      </c>
      <c r="E133" s="12">
        <f>TRUNC(단가대비표!O146,0)</f>
        <v>0</v>
      </c>
      <c r="F133" s="12">
        <f t="shared" si="15"/>
        <v>0</v>
      </c>
      <c r="G133" s="12">
        <f>TRUNC(단가대비표!P146,0)</f>
        <v>0</v>
      </c>
      <c r="H133" s="12">
        <f t="shared" si="16"/>
        <v>0</v>
      </c>
      <c r="I133" s="12">
        <f>TRUNC(단가대비표!V146,0)</f>
        <v>0</v>
      </c>
      <c r="J133" s="12">
        <f t="shared" si="17"/>
        <v>0</v>
      </c>
      <c r="K133" s="12">
        <f t="shared" si="18"/>
        <v>0</v>
      </c>
      <c r="L133" s="12">
        <f t="shared" si="19"/>
        <v>0</v>
      </c>
      <c r="M133" s="13" t="s">
        <v>52</v>
      </c>
      <c r="N133" s="1" t="s">
        <v>460</v>
      </c>
      <c r="O133" s="1" t="s">
        <v>52</v>
      </c>
      <c r="P133" s="1" t="s">
        <v>52</v>
      </c>
      <c r="Q133" s="1" t="s">
        <v>336</v>
      </c>
      <c r="R133" s="1" t="s">
        <v>67</v>
      </c>
      <c r="S133" s="1" t="s">
        <v>67</v>
      </c>
      <c r="T133" s="1" t="s">
        <v>66</v>
      </c>
      <c r="AR133" s="1" t="s">
        <v>52</v>
      </c>
      <c r="AS133" s="1" t="s">
        <v>52</v>
      </c>
      <c r="AU133" s="1" t="s">
        <v>461</v>
      </c>
      <c r="AV133">
        <v>104</v>
      </c>
    </row>
    <row r="134" spans="1:48" ht="30" customHeight="1" x14ac:dyDescent="0.3">
      <c r="A134" s="13" t="s">
        <v>404</v>
      </c>
      <c r="B134" s="13" t="s">
        <v>462</v>
      </c>
      <c r="C134" s="13" t="s">
        <v>98</v>
      </c>
      <c r="D134" s="11">
        <v>5</v>
      </c>
      <c r="E134" s="12">
        <f>TRUNC(단가대비표!O147,0)</f>
        <v>0</v>
      </c>
      <c r="F134" s="12">
        <f t="shared" si="15"/>
        <v>0</v>
      </c>
      <c r="G134" s="12">
        <f>TRUNC(단가대비표!P147,0)</f>
        <v>0</v>
      </c>
      <c r="H134" s="12">
        <f t="shared" si="16"/>
        <v>0</v>
      </c>
      <c r="I134" s="12">
        <f>TRUNC(단가대비표!V147,0)</f>
        <v>0</v>
      </c>
      <c r="J134" s="12">
        <f t="shared" si="17"/>
        <v>0</v>
      </c>
      <c r="K134" s="12">
        <f t="shared" si="18"/>
        <v>0</v>
      </c>
      <c r="L134" s="12">
        <f t="shared" si="19"/>
        <v>0</v>
      </c>
      <c r="M134" s="13" t="s">
        <v>52</v>
      </c>
      <c r="N134" s="1" t="s">
        <v>463</v>
      </c>
      <c r="O134" s="1" t="s">
        <v>52</v>
      </c>
      <c r="P134" s="1" t="s">
        <v>52</v>
      </c>
      <c r="Q134" s="1" t="s">
        <v>336</v>
      </c>
      <c r="R134" s="1" t="s">
        <v>67</v>
      </c>
      <c r="S134" s="1" t="s">
        <v>67</v>
      </c>
      <c r="T134" s="1" t="s">
        <v>66</v>
      </c>
      <c r="AR134" s="1" t="s">
        <v>52</v>
      </c>
      <c r="AS134" s="1" t="s">
        <v>52</v>
      </c>
      <c r="AU134" s="1" t="s">
        <v>464</v>
      </c>
      <c r="AV134">
        <v>105</v>
      </c>
    </row>
    <row r="135" spans="1:48" ht="30" customHeight="1" x14ac:dyDescent="0.3">
      <c r="A135" s="11"/>
      <c r="B135" s="11"/>
      <c r="C135" s="11"/>
      <c r="D135" s="11"/>
      <c r="E135" s="12"/>
      <c r="F135" s="12"/>
      <c r="G135" s="12"/>
      <c r="H135" s="12"/>
      <c r="I135" s="12"/>
      <c r="J135" s="12"/>
      <c r="K135" s="12"/>
      <c r="L135" s="12"/>
      <c r="M135" s="11"/>
      <c r="Q135" s="1" t="s">
        <v>336</v>
      </c>
    </row>
    <row r="136" spans="1:48" ht="30" customHeight="1" x14ac:dyDescent="0.3">
      <c r="A136" s="11"/>
      <c r="B136" s="11"/>
      <c r="C136" s="11"/>
      <c r="D136" s="11"/>
      <c r="E136" s="12"/>
      <c r="F136" s="12"/>
      <c r="G136" s="12"/>
      <c r="H136" s="12"/>
      <c r="I136" s="12"/>
      <c r="J136" s="12"/>
      <c r="K136" s="12"/>
      <c r="L136" s="12"/>
      <c r="M136" s="11"/>
      <c r="Q136" s="1" t="s">
        <v>336</v>
      </c>
    </row>
    <row r="137" spans="1:48" ht="30" customHeight="1" x14ac:dyDescent="0.3">
      <c r="A137" s="11"/>
      <c r="B137" s="11"/>
      <c r="C137" s="11"/>
      <c r="D137" s="11"/>
      <c r="E137" s="12"/>
      <c r="F137" s="12"/>
      <c r="G137" s="12"/>
      <c r="H137" s="12"/>
      <c r="I137" s="12"/>
      <c r="J137" s="12"/>
      <c r="K137" s="12"/>
      <c r="L137" s="12"/>
      <c r="M137" s="11"/>
      <c r="Q137" s="1" t="s">
        <v>336</v>
      </c>
    </row>
    <row r="138" spans="1:48" ht="30" customHeight="1" x14ac:dyDescent="0.3">
      <c r="A138" s="11"/>
      <c r="B138" s="11"/>
      <c r="C138" s="11"/>
      <c r="D138" s="11"/>
      <c r="E138" s="12"/>
      <c r="F138" s="12"/>
      <c r="G138" s="12"/>
      <c r="H138" s="12"/>
      <c r="I138" s="12"/>
      <c r="J138" s="12"/>
      <c r="K138" s="12"/>
      <c r="L138" s="12"/>
      <c r="M138" s="11"/>
      <c r="Q138" s="1" t="s">
        <v>336</v>
      </c>
    </row>
    <row r="139" spans="1:48" ht="30" customHeight="1" x14ac:dyDescent="0.3">
      <c r="A139" s="11"/>
      <c r="B139" s="11"/>
      <c r="C139" s="11"/>
      <c r="D139" s="11"/>
      <c r="E139" s="12"/>
      <c r="F139" s="12"/>
      <c r="G139" s="12"/>
      <c r="H139" s="12"/>
      <c r="I139" s="12"/>
      <c r="J139" s="12"/>
      <c r="K139" s="12"/>
      <c r="L139" s="12"/>
      <c r="M139" s="11"/>
      <c r="Q139" s="1" t="s">
        <v>336</v>
      </c>
    </row>
    <row r="140" spans="1:48" ht="30" customHeight="1" x14ac:dyDescent="0.3">
      <c r="A140" s="11"/>
      <c r="B140" s="11"/>
      <c r="C140" s="11"/>
      <c r="D140" s="11"/>
      <c r="E140" s="12"/>
      <c r="F140" s="12"/>
      <c r="G140" s="12"/>
      <c r="H140" s="12"/>
      <c r="I140" s="12"/>
      <c r="J140" s="12"/>
      <c r="K140" s="12"/>
      <c r="L140" s="12"/>
      <c r="M140" s="11"/>
      <c r="Q140" s="1" t="s">
        <v>336</v>
      </c>
    </row>
    <row r="141" spans="1:48" ht="30" customHeight="1" x14ac:dyDescent="0.3">
      <c r="A141" s="13" t="s">
        <v>116</v>
      </c>
      <c r="B141" s="11"/>
      <c r="C141" s="11"/>
      <c r="D141" s="11"/>
      <c r="E141" s="12"/>
      <c r="F141" s="12">
        <f>SUMIF(Q97:Q140,"01010103",F97:F140)</f>
        <v>0</v>
      </c>
      <c r="G141" s="12"/>
      <c r="H141" s="12">
        <f>SUMIF(Q97:Q140,"01010103",H97:H140)</f>
        <v>0</v>
      </c>
      <c r="I141" s="12"/>
      <c r="J141" s="12">
        <f>SUMIF(Q97:Q140,"01010103",J97:J140)</f>
        <v>0</v>
      </c>
      <c r="K141" s="12"/>
      <c r="L141" s="12">
        <f>SUMIF(Q97:Q140,"01010103",L97:L140)</f>
        <v>0</v>
      </c>
      <c r="M141" s="11"/>
      <c r="N141" t="s">
        <v>117</v>
      </c>
    </row>
    <row r="142" spans="1:48" ht="30" customHeight="1" x14ac:dyDescent="0.3">
      <c r="A142" s="13" t="s">
        <v>465</v>
      </c>
      <c r="B142" s="13" t="s">
        <v>467</v>
      </c>
      <c r="C142" s="11"/>
      <c r="D142" s="11"/>
      <c r="E142" s="12"/>
      <c r="F142" s="12"/>
      <c r="G142" s="12"/>
      <c r="H142" s="12"/>
      <c r="I142" s="12"/>
      <c r="J142" s="12"/>
      <c r="K142" s="12"/>
      <c r="L142" s="12"/>
      <c r="M142" s="11"/>
      <c r="Q142" s="1" t="s">
        <v>466</v>
      </c>
    </row>
    <row r="143" spans="1:48" ht="30" customHeight="1" x14ac:dyDescent="0.3">
      <c r="A143" s="13" t="s">
        <v>468</v>
      </c>
      <c r="B143" s="13" t="s">
        <v>126</v>
      </c>
      <c r="C143" s="13" t="s">
        <v>122</v>
      </c>
      <c r="D143" s="11">
        <v>166</v>
      </c>
      <c r="E143" s="12">
        <f>TRUNC(일위대가목록!E16,0)</f>
        <v>0</v>
      </c>
      <c r="F143" s="12">
        <f t="shared" ref="F143:F157" si="20">TRUNC(E143*D143, 0)</f>
        <v>0</v>
      </c>
      <c r="G143" s="12">
        <f>TRUNC(일위대가목록!F16,0)</f>
        <v>0</v>
      </c>
      <c r="H143" s="12">
        <f t="shared" ref="H143:H157" si="21">TRUNC(G143*D143, 0)</f>
        <v>0</v>
      </c>
      <c r="I143" s="12">
        <f>TRUNC(일위대가목록!G16,0)</f>
        <v>0</v>
      </c>
      <c r="J143" s="12">
        <f t="shared" ref="J143:J157" si="22">TRUNC(I143*D143, 0)</f>
        <v>0</v>
      </c>
      <c r="K143" s="12">
        <f t="shared" ref="K143:K157" si="23">TRUNC(E143+G143+I143, 0)</f>
        <v>0</v>
      </c>
      <c r="L143" s="12">
        <f t="shared" ref="L143:L157" si="24">TRUNC(F143+H143+J143, 0)</f>
        <v>0</v>
      </c>
      <c r="M143" s="13" t="s">
        <v>469</v>
      </c>
      <c r="N143" s="1" t="s">
        <v>470</v>
      </c>
      <c r="O143" s="1" t="s">
        <v>52</v>
      </c>
      <c r="P143" s="1" t="s">
        <v>52</v>
      </c>
      <c r="Q143" s="1" t="s">
        <v>466</v>
      </c>
      <c r="R143" s="1" t="s">
        <v>66</v>
      </c>
      <c r="S143" s="1" t="s">
        <v>67</v>
      </c>
      <c r="T143" s="1" t="s">
        <v>67</v>
      </c>
      <c r="AR143" s="1" t="s">
        <v>52</v>
      </c>
      <c r="AS143" s="1" t="s">
        <v>52</v>
      </c>
      <c r="AU143" s="1" t="s">
        <v>471</v>
      </c>
      <c r="AV143">
        <v>107</v>
      </c>
    </row>
    <row r="144" spans="1:48" ht="30" customHeight="1" x14ac:dyDescent="0.3">
      <c r="A144" s="13" t="s">
        <v>138</v>
      </c>
      <c r="B144" s="13" t="s">
        <v>143</v>
      </c>
      <c r="C144" s="13" t="s">
        <v>122</v>
      </c>
      <c r="D144" s="11">
        <v>166</v>
      </c>
      <c r="E144" s="12">
        <f>TRUNC(일위대가목록!E34,0)</f>
        <v>0</v>
      </c>
      <c r="F144" s="12">
        <f t="shared" si="20"/>
        <v>0</v>
      </c>
      <c r="G144" s="12">
        <f>TRUNC(일위대가목록!F34,0)</f>
        <v>0</v>
      </c>
      <c r="H144" s="12">
        <f t="shared" si="21"/>
        <v>0</v>
      </c>
      <c r="I144" s="12">
        <f>TRUNC(일위대가목록!G34,0)</f>
        <v>0</v>
      </c>
      <c r="J144" s="12">
        <f t="shared" si="22"/>
        <v>0</v>
      </c>
      <c r="K144" s="12">
        <f t="shared" si="23"/>
        <v>0</v>
      </c>
      <c r="L144" s="12">
        <f t="shared" si="24"/>
        <v>0</v>
      </c>
      <c r="M144" s="13" t="s">
        <v>144</v>
      </c>
      <c r="N144" s="1" t="s">
        <v>145</v>
      </c>
      <c r="O144" s="1" t="s">
        <v>52</v>
      </c>
      <c r="P144" s="1" t="s">
        <v>52</v>
      </c>
      <c r="Q144" s="1" t="s">
        <v>466</v>
      </c>
      <c r="R144" s="1" t="s">
        <v>66</v>
      </c>
      <c r="S144" s="1" t="s">
        <v>67</v>
      </c>
      <c r="T144" s="1" t="s">
        <v>67</v>
      </c>
      <c r="AR144" s="1" t="s">
        <v>52</v>
      </c>
      <c r="AS144" s="1" t="s">
        <v>52</v>
      </c>
      <c r="AU144" s="1" t="s">
        <v>472</v>
      </c>
      <c r="AV144">
        <v>108</v>
      </c>
    </row>
    <row r="145" spans="1:48" ht="30" customHeight="1" x14ac:dyDescent="0.3">
      <c r="A145" s="13" t="s">
        <v>473</v>
      </c>
      <c r="B145" s="13" t="s">
        <v>126</v>
      </c>
      <c r="C145" s="13" t="s">
        <v>98</v>
      </c>
      <c r="D145" s="11">
        <v>81</v>
      </c>
      <c r="E145" s="12">
        <f>TRUNC(일위대가목록!E40,0)</f>
        <v>0</v>
      </c>
      <c r="F145" s="12">
        <f t="shared" si="20"/>
        <v>0</v>
      </c>
      <c r="G145" s="12">
        <f>TRUNC(일위대가목록!F40,0)</f>
        <v>0</v>
      </c>
      <c r="H145" s="12">
        <f t="shared" si="21"/>
        <v>0</v>
      </c>
      <c r="I145" s="12">
        <f>TRUNC(일위대가목록!G40,0)</f>
        <v>0</v>
      </c>
      <c r="J145" s="12">
        <f t="shared" si="22"/>
        <v>0</v>
      </c>
      <c r="K145" s="12">
        <f t="shared" si="23"/>
        <v>0</v>
      </c>
      <c r="L145" s="12">
        <f t="shared" si="24"/>
        <v>0</v>
      </c>
      <c r="M145" s="13" t="s">
        <v>474</v>
      </c>
      <c r="N145" s="1" t="s">
        <v>475</v>
      </c>
      <c r="O145" s="1" t="s">
        <v>52</v>
      </c>
      <c r="P145" s="1" t="s">
        <v>52</v>
      </c>
      <c r="Q145" s="1" t="s">
        <v>466</v>
      </c>
      <c r="R145" s="1" t="s">
        <v>66</v>
      </c>
      <c r="S145" s="1" t="s">
        <v>67</v>
      </c>
      <c r="T145" s="1" t="s">
        <v>67</v>
      </c>
      <c r="AR145" s="1" t="s">
        <v>52</v>
      </c>
      <c r="AS145" s="1" t="s">
        <v>52</v>
      </c>
      <c r="AU145" s="1" t="s">
        <v>476</v>
      </c>
      <c r="AV145">
        <v>109</v>
      </c>
    </row>
    <row r="146" spans="1:48" ht="30" customHeight="1" x14ac:dyDescent="0.3">
      <c r="A146" s="13" t="s">
        <v>213</v>
      </c>
      <c r="B146" s="13" t="s">
        <v>126</v>
      </c>
      <c r="C146" s="13" t="s">
        <v>82</v>
      </c>
      <c r="D146" s="11">
        <v>228</v>
      </c>
      <c r="E146" s="12">
        <f>TRUNC(일위대가목록!E61,0)</f>
        <v>0</v>
      </c>
      <c r="F146" s="12">
        <f t="shared" si="20"/>
        <v>0</v>
      </c>
      <c r="G146" s="12">
        <f>TRUNC(일위대가목록!F61,0)</f>
        <v>0</v>
      </c>
      <c r="H146" s="12">
        <f t="shared" si="21"/>
        <v>0</v>
      </c>
      <c r="I146" s="12">
        <f>TRUNC(일위대가목록!G61,0)</f>
        <v>0</v>
      </c>
      <c r="J146" s="12">
        <f t="shared" si="22"/>
        <v>0</v>
      </c>
      <c r="K146" s="12">
        <f t="shared" si="23"/>
        <v>0</v>
      </c>
      <c r="L146" s="12">
        <f t="shared" si="24"/>
        <v>0</v>
      </c>
      <c r="M146" s="13" t="s">
        <v>217</v>
      </c>
      <c r="N146" s="1" t="s">
        <v>218</v>
      </c>
      <c r="O146" s="1" t="s">
        <v>52</v>
      </c>
      <c r="P146" s="1" t="s">
        <v>52</v>
      </c>
      <c r="Q146" s="1" t="s">
        <v>466</v>
      </c>
      <c r="R146" s="1" t="s">
        <v>66</v>
      </c>
      <c r="S146" s="1" t="s">
        <v>67</v>
      </c>
      <c r="T146" s="1" t="s">
        <v>67</v>
      </c>
      <c r="AR146" s="1" t="s">
        <v>52</v>
      </c>
      <c r="AS146" s="1" t="s">
        <v>52</v>
      </c>
      <c r="AU146" s="1" t="s">
        <v>477</v>
      </c>
      <c r="AV146">
        <v>110</v>
      </c>
    </row>
    <row r="147" spans="1:48" ht="30" customHeight="1" x14ac:dyDescent="0.3">
      <c r="A147" s="13" t="s">
        <v>478</v>
      </c>
      <c r="B147" s="13" t="s">
        <v>479</v>
      </c>
      <c r="C147" s="13" t="s">
        <v>98</v>
      </c>
      <c r="D147" s="11">
        <v>162</v>
      </c>
      <c r="E147" s="12">
        <f>TRUNC(단가대비표!O148,0)</f>
        <v>0</v>
      </c>
      <c r="F147" s="12">
        <f t="shared" si="20"/>
        <v>0</v>
      </c>
      <c r="G147" s="12">
        <f>TRUNC(단가대비표!P148,0)</f>
        <v>0</v>
      </c>
      <c r="H147" s="12">
        <f t="shared" si="21"/>
        <v>0</v>
      </c>
      <c r="I147" s="12">
        <f>TRUNC(단가대비표!V148,0)</f>
        <v>0</v>
      </c>
      <c r="J147" s="12">
        <f t="shared" si="22"/>
        <v>0</v>
      </c>
      <c r="K147" s="12">
        <f t="shared" si="23"/>
        <v>0</v>
      </c>
      <c r="L147" s="12">
        <f t="shared" si="24"/>
        <v>0</v>
      </c>
      <c r="M147" s="13" t="s">
        <v>52</v>
      </c>
      <c r="N147" s="1" t="s">
        <v>480</v>
      </c>
      <c r="O147" s="1" t="s">
        <v>52</v>
      </c>
      <c r="P147" s="1" t="s">
        <v>52</v>
      </c>
      <c r="Q147" s="1" t="s">
        <v>466</v>
      </c>
      <c r="R147" s="1" t="s">
        <v>67</v>
      </c>
      <c r="S147" s="1" t="s">
        <v>67</v>
      </c>
      <c r="T147" s="1" t="s">
        <v>66</v>
      </c>
      <c r="AR147" s="1" t="s">
        <v>52</v>
      </c>
      <c r="AS147" s="1" t="s">
        <v>52</v>
      </c>
      <c r="AU147" s="1" t="s">
        <v>481</v>
      </c>
      <c r="AV147">
        <v>111</v>
      </c>
    </row>
    <row r="148" spans="1:48" ht="30" customHeight="1" x14ac:dyDescent="0.3">
      <c r="A148" s="13" t="s">
        <v>478</v>
      </c>
      <c r="B148" s="13" t="s">
        <v>482</v>
      </c>
      <c r="C148" s="13" t="s">
        <v>98</v>
      </c>
      <c r="D148" s="11">
        <v>81</v>
      </c>
      <c r="E148" s="12">
        <f>TRUNC(단가대비표!O149,0)</f>
        <v>0</v>
      </c>
      <c r="F148" s="12">
        <f t="shared" si="20"/>
        <v>0</v>
      </c>
      <c r="G148" s="12">
        <f>TRUNC(단가대비표!P149,0)</f>
        <v>0</v>
      </c>
      <c r="H148" s="12">
        <f t="shared" si="21"/>
        <v>0</v>
      </c>
      <c r="I148" s="12">
        <f>TRUNC(단가대비표!V149,0)</f>
        <v>0</v>
      </c>
      <c r="J148" s="12">
        <f t="shared" si="22"/>
        <v>0</v>
      </c>
      <c r="K148" s="12">
        <f t="shared" si="23"/>
        <v>0</v>
      </c>
      <c r="L148" s="12">
        <f t="shared" si="24"/>
        <v>0</v>
      </c>
      <c r="M148" s="13" t="s">
        <v>52</v>
      </c>
      <c r="N148" s="1" t="s">
        <v>483</v>
      </c>
      <c r="O148" s="1" t="s">
        <v>52</v>
      </c>
      <c r="P148" s="1" t="s">
        <v>52</v>
      </c>
      <c r="Q148" s="1" t="s">
        <v>466</v>
      </c>
      <c r="R148" s="1" t="s">
        <v>67</v>
      </c>
      <c r="S148" s="1" t="s">
        <v>67</v>
      </c>
      <c r="T148" s="1" t="s">
        <v>66</v>
      </c>
      <c r="AR148" s="1" t="s">
        <v>52</v>
      </c>
      <c r="AS148" s="1" t="s">
        <v>52</v>
      </c>
      <c r="AU148" s="1" t="s">
        <v>484</v>
      </c>
      <c r="AV148">
        <v>112</v>
      </c>
    </row>
    <row r="149" spans="1:48" ht="30" customHeight="1" x14ac:dyDescent="0.3">
      <c r="A149" s="13" t="s">
        <v>478</v>
      </c>
      <c r="B149" s="13" t="s">
        <v>485</v>
      </c>
      <c r="C149" s="13" t="s">
        <v>98</v>
      </c>
      <c r="D149" s="11">
        <v>405</v>
      </c>
      <c r="E149" s="12">
        <f>TRUNC(단가대비표!O150,0)</f>
        <v>0</v>
      </c>
      <c r="F149" s="12">
        <f t="shared" si="20"/>
        <v>0</v>
      </c>
      <c r="G149" s="12">
        <f>TRUNC(단가대비표!P150,0)</f>
        <v>0</v>
      </c>
      <c r="H149" s="12">
        <f t="shared" si="21"/>
        <v>0</v>
      </c>
      <c r="I149" s="12">
        <f>TRUNC(단가대비표!V150,0)</f>
        <v>0</v>
      </c>
      <c r="J149" s="12">
        <f t="shared" si="22"/>
        <v>0</v>
      </c>
      <c r="K149" s="12">
        <f t="shared" si="23"/>
        <v>0</v>
      </c>
      <c r="L149" s="12">
        <f t="shared" si="24"/>
        <v>0</v>
      </c>
      <c r="M149" s="13" t="s">
        <v>52</v>
      </c>
      <c r="N149" s="1" t="s">
        <v>486</v>
      </c>
      <c r="O149" s="1" t="s">
        <v>52</v>
      </c>
      <c r="P149" s="1" t="s">
        <v>52</v>
      </c>
      <c r="Q149" s="1" t="s">
        <v>466</v>
      </c>
      <c r="R149" s="1" t="s">
        <v>67</v>
      </c>
      <c r="S149" s="1" t="s">
        <v>67</v>
      </c>
      <c r="T149" s="1" t="s">
        <v>66</v>
      </c>
      <c r="AR149" s="1" t="s">
        <v>52</v>
      </c>
      <c r="AS149" s="1" t="s">
        <v>52</v>
      </c>
      <c r="AU149" s="1" t="s">
        <v>487</v>
      </c>
      <c r="AV149">
        <v>113</v>
      </c>
    </row>
    <row r="150" spans="1:48" ht="30" customHeight="1" x14ac:dyDescent="0.3">
      <c r="A150" s="13" t="s">
        <v>478</v>
      </c>
      <c r="B150" s="13" t="s">
        <v>488</v>
      </c>
      <c r="C150" s="13" t="s">
        <v>98</v>
      </c>
      <c r="D150" s="11">
        <v>1</v>
      </c>
      <c r="E150" s="12">
        <f>TRUNC(단가대비표!O151,0)</f>
        <v>0</v>
      </c>
      <c r="F150" s="12">
        <f t="shared" si="20"/>
        <v>0</v>
      </c>
      <c r="G150" s="12">
        <f>TRUNC(단가대비표!P151,0)</f>
        <v>0</v>
      </c>
      <c r="H150" s="12">
        <f t="shared" si="21"/>
        <v>0</v>
      </c>
      <c r="I150" s="12">
        <f>TRUNC(단가대비표!V151,0)</f>
        <v>0</v>
      </c>
      <c r="J150" s="12">
        <f t="shared" si="22"/>
        <v>0</v>
      </c>
      <c r="K150" s="12">
        <f t="shared" si="23"/>
        <v>0</v>
      </c>
      <c r="L150" s="12">
        <f t="shared" si="24"/>
        <v>0</v>
      </c>
      <c r="M150" s="13" t="s">
        <v>52</v>
      </c>
      <c r="N150" s="1" t="s">
        <v>489</v>
      </c>
      <c r="O150" s="1" t="s">
        <v>52</v>
      </c>
      <c r="P150" s="1" t="s">
        <v>52</v>
      </c>
      <c r="Q150" s="1" t="s">
        <v>466</v>
      </c>
      <c r="R150" s="1" t="s">
        <v>67</v>
      </c>
      <c r="S150" s="1" t="s">
        <v>67</v>
      </c>
      <c r="T150" s="1" t="s">
        <v>66</v>
      </c>
      <c r="AR150" s="1" t="s">
        <v>52</v>
      </c>
      <c r="AS150" s="1" t="s">
        <v>52</v>
      </c>
      <c r="AU150" s="1" t="s">
        <v>490</v>
      </c>
      <c r="AV150">
        <v>114</v>
      </c>
    </row>
    <row r="151" spans="1:48" ht="30" customHeight="1" x14ac:dyDescent="0.3">
      <c r="A151" s="13" t="s">
        <v>478</v>
      </c>
      <c r="B151" s="13" t="s">
        <v>491</v>
      </c>
      <c r="C151" s="13" t="s">
        <v>98</v>
      </c>
      <c r="D151" s="11">
        <v>2</v>
      </c>
      <c r="E151" s="12">
        <f>TRUNC(단가대비표!O152,0)</f>
        <v>0</v>
      </c>
      <c r="F151" s="12">
        <f t="shared" si="20"/>
        <v>0</v>
      </c>
      <c r="G151" s="12">
        <f>TRUNC(단가대비표!P152,0)</f>
        <v>0</v>
      </c>
      <c r="H151" s="12">
        <f t="shared" si="21"/>
        <v>0</v>
      </c>
      <c r="I151" s="12">
        <f>TRUNC(단가대비표!V152,0)</f>
        <v>0</v>
      </c>
      <c r="J151" s="12">
        <f t="shared" si="22"/>
        <v>0</v>
      </c>
      <c r="K151" s="12">
        <f t="shared" si="23"/>
        <v>0</v>
      </c>
      <c r="L151" s="12">
        <f t="shared" si="24"/>
        <v>0</v>
      </c>
      <c r="M151" s="13" t="s">
        <v>52</v>
      </c>
      <c r="N151" s="1" t="s">
        <v>492</v>
      </c>
      <c r="O151" s="1" t="s">
        <v>52</v>
      </c>
      <c r="P151" s="1" t="s">
        <v>52</v>
      </c>
      <c r="Q151" s="1" t="s">
        <v>466</v>
      </c>
      <c r="R151" s="1" t="s">
        <v>67</v>
      </c>
      <c r="S151" s="1" t="s">
        <v>67</v>
      </c>
      <c r="T151" s="1" t="s">
        <v>66</v>
      </c>
      <c r="AR151" s="1" t="s">
        <v>52</v>
      </c>
      <c r="AS151" s="1" t="s">
        <v>52</v>
      </c>
      <c r="AU151" s="1" t="s">
        <v>493</v>
      </c>
      <c r="AV151">
        <v>115</v>
      </c>
    </row>
    <row r="152" spans="1:48" ht="30" customHeight="1" x14ac:dyDescent="0.3">
      <c r="A152" s="13" t="s">
        <v>478</v>
      </c>
      <c r="B152" s="13" t="s">
        <v>494</v>
      </c>
      <c r="C152" s="13" t="s">
        <v>98</v>
      </c>
      <c r="D152" s="11">
        <v>81</v>
      </c>
      <c r="E152" s="12">
        <f>TRUNC(단가대비표!O153,0)</f>
        <v>0</v>
      </c>
      <c r="F152" s="12">
        <f t="shared" si="20"/>
        <v>0</v>
      </c>
      <c r="G152" s="12">
        <f>TRUNC(단가대비표!P153,0)</f>
        <v>0</v>
      </c>
      <c r="H152" s="12">
        <f t="shared" si="21"/>
        <v>0</v>
      </c>
      <c r="I152" s="12">
        <f>TRUNC(단가대비표!V153,0)</f>
        <v>0</v>
      </c>
      <c r="J152" s="12">
        <f t="shared" si="22"/>
        <v>0</v>
      </c>
      <c r="K152" s="12">
        <f t="shared" si="23"/>
        <v>0</v>
      </c>
      <c r="L152" s="12">
        <f t="shared" si="24"/>
        <v>0</v>
      </c>
      <c r="M152" s="13" t="s">
        <v>52</v>
      </c>
      <c r="N152" s="1" t="s">
        <v>495</v>
      </c>
      <c r="O152" s="1" t="s">
        <v>52</v>
      </c>
      <c r="P152" s="1" t="s">
        <v>52</v>
      </c>
      <c r="Q152" s="1" t="s">
        <v>466</v>
      </c>
      <c r="R152" s="1" t="s">
        <v>67</v>
      </c>
      <c r="S152" s="1" t="s">
        <v>67</v>
      </c>
      <c r="T152" s="1" t="s">
        <v>66</v>
      </c>
      <c r="AR152" s="1" t="s">
        <v>52</v>
      </c>
      <c r="AS152" s="1" t="s">
        <v>52</v>
      </c>
      <c r="AU152" s="1" t="s">
        <v>496</v>
      </c>
      <c r="AV152">
        <v>116</v>
      </c>
    </row>
    <row r="153" spans="1:48" ht="30" customHeight="1" x14ac:dyDescent="0.3">
      <c r="A153" s="13" t="s">
        <v>478</v>
      </c>
      <c r="B153" s="13" t="s">
        <v>497</v>
      </c>
      <c r="C153" s="13" t="s">
        <v>98</v>
      </c>
      <c r="D153" s="11">
        <v>81</v>
      </c>
      <c r="E153" s="12">
        <f>TRUNC(단가대비표!O154,0)</f>
        <v>0</v>
      </c>
      <c r="F153" s="12">
        <f t="shared" si="20"/>
        <v>0</v>
      </c>
      <c r="G153" s="12">
        <f>TRUNC(단가대비표!P154,0)</f>
        <v>0</v>
      </c>
      <c r="H153" s="12">
        <f t="shared" si="21"/>
        <v>0</v>
      </c>
      <c r="I153" s="12">
        <f>TRUNC(단가대비표!V154,0)</f>
        <v>0</v>
      </c>
      <c r="J153" s="12">
        <f t="shared" si="22"/>
        <v>0</v>
      </c>
      <c r="K153" s="12">
        <f t="shared" si="23"/>
        <v>0</v>
      </c>
      <c r="L153" s="12">
        <f t="shared" si="24"/>
        <v>0</v>
      </c>
      <c r="M153" s="13" t="s">
        <v>52</v>
      </c>
      <c r="N153" s="1" t="s">
        <v>498</v>
      </c>
      <c r="O153" s="1" t="s">
        <v>52</v>
      </c>
      <c r="P153" s="1" t="s">
        <v>52</v>
      </c>
      <c r="Q153" s="1" t="s">
        <v>466</v>
      </c>
      <c r="R153" s="1" t="s">
        <v>67</v>
      </c>
      <c r="S153" s="1" t="s">
        <v>67</v>
      </c>
      <c r="T153" s="1" t="s">
        <v>66</v>
      </c>
      <c r="AR153" s="1" t="s">
        <v>52</v>
      </c>
      <c r="AS153" s="1" t="s">
        <v>52</v>
      </c>
      <c r="AU153" s="1" t="s">
        <v>499</v>
      </c>
      <c r="AV153">
        <v>117</v>
      </c>
    </row>
    <row r="154" spans="1:48" ht="30" customHeight="1" x14ac:dyDescent="0.3">
      <c r="A154" s="13" t="s">
        <v>500</v>
      </c>
      <c r="B154" s="13" t="s">
        <v>501</v>
      </c>
      <c r="C154" s="13" t="s">
        <v>502</v>
      </c>
      <c r="D154" s="11">
        <v>1</v>
      </c>
      <c r="E154" s="12">
        <f>TRUNC(일위대가목록!E6,0)</f>
        <v>0</v>
      </c>
      <c r="F154" s="12">
        <f t="shared" si="20"/>
        <v>0</v>
      </c>
      <c r="G154" s="12">
        <f>TRUNC(일위대가목록!F6,0)</f>
        <v>0</v>
      </c>
      <c r="H154" s="12">
        <f t="shared" si="21"/>
        <v>0</v>
      </c>
      <c r="I154" s="12">
        <f>TRUNC(일위대가목록!G6,0)</f>
        <v>0</v>
      </c>
      <c r="J154" s="12">
        <f t="shared" si="22"/>
        <v>0</v>
      </c>
      <c r="K154" s="12">
        <f t="shared" si="23"/>
        <v>0</v>
      </c>
      <c r="L154" s="12">
        <f t="shared" si="24"/>
        <v>0</v>
      </c>
      <c r="M154" s="13" t="s">
        <v>503</v>
      </c>
      <c r="N154" s="1" t="s">
        <v>504</v>
      </c>
      <c r="O154" s="1" t="s">
        <v>52</v>
      </c>
      <c r="P154" s="1" t="s">
        <v>52</v>
      </c>
      <c r="Q154" s="1" t="s">
        <v>466</v>
      </c>
      <c r="R154" s="1" t="s">
        <v>66</v>
      </c>
      <c r="S154" s="1" t="s">
        <v>67</v>
      </c>
      <c r="T154" s="1" t="s">
        <v>67</v>
      </c>
      <c r="AR154" s="1" t="s">
        <v>52</v>
      </c>
      <c r="AS154" s="1" t="s">
        <v>52</v>
      </c>
      <c r="AU154" s="1" t="s">
        <v>505</v>
      </c>
      <c r="AV154">
        <v>118</v>
      </c>
    </row>
    <row r="155" spans="1:48" ht="30" customHeight="1" x14ac:dyDescent="0.3">
      <c r="A155" s="13" t="s">
        <v>506</v>
      </c>
      <c r="B155" s="13" t="s">
        <v>507</v>
      </c>
      <c r="C155" s="13" t="s">
        <v>502</v>
      </c>
      <c r="D155" s="11">
        <v>7</v>
      </c>
      <c r="E155" s="12">
        <f>TRUNC(일위대가목록!E7,0)</f>
        <v>0</v>
      </c>
      <c r="F155" s="12">
        <f t="shared" si="20"/>
        <v>0</v>
      </c>
      <c r="G155" s="12">
        <f>TRUNC(일위대가목록!F7,0)</f>
        <v>0</v>
      </c>
      <c r="H155" s="12">
        <f t="shared" si="21"/>
        <v>0</v>
      </c>
      <c r="I155" s="12">
        <f>TRUNC(일위대가목록!G7,0)</f>
        <v>0</v>
      </c>
      <c r="J155" s="12">
        <f t="shared" si="22"/>
        <v>0</v>
      </c>
      <c r="K155" s="12">
        <f t="shared" si="23"/>
        <v>0</v>
      </c>
      <c r="L155" s="12">
        <f t="shared" si="24"/>
        <v>0</v>
      </c>
      <c r="M155" s="13" t="s">
        <v>508</v>
      </c>
      <c r="N155" s="1" t="s">
        <v>509</v>
      </c>
      <c r="O155" s="1" t="s">
        <v>52</v>
      </c>
      <c r="P155" s="1" t="s">
        <v>52</v>
      </c>
      <c r="Q155" s="1" t="s">
        <v>466</v>
      </c>
      <c r="R155" s="1" t="s">
        <v>66</v>
      </c>
      <c r="S155" s="1" t="s">
        <v>67</v>
      </c>
      <c r="T155" s="1" t="s">
        <v>67</v>
      </c>
      <c r="AR155" s="1" t="s">
        <v>52</v>
      </c>
      <c r="AS155" s="1" t="s">
        <v>52</v>
      </c>
      <c r="AU155" s="1" t="s">
        <v>510</v>
      </c>
      <c r="AV155">
        <v>119</v>
      </c>
    </row>
    <row r="156" spans="1:48" ht="30" customHeight="1" x14ac:dyDescent="0.3">
      <c r="A156" s="13" t="s">
        <v>506</v>
      </c>
      <c r="B156" s="13" t="s">
        <v>511</v>
      </c>
      <c r="C156" s="13" t="s">
        <v>502</v>
      </c>
      <c r="D156" s="11">
        <v>19</v>
      </c>
      <c r="E156" s="12">
        <f>TRUNC(일위대가목록!E8,0)</f>
        <v>0</v>
      </c>
      <c r="F156" s="12">
        <f t="shared" si="20"/>
        <v>0</v>
      </c>
      <c r="G156" s="12">
        <f>TRUNC(일위대가목록!F8,0)</f>
        <v>0</v>
      </c>
      <c r="H156" s="12">
        <f t="shared" si="21"/>
        <v>0</v>
      </c>
      <c r="I156" s="12">
        <f>TRUNC(일위대가목록!G8,0)</f>
        <v>0</v>
      </c>
      <c r="J156" s="12">
        <f t="shared" si="22"/>
        <v>0</v>
      </c>
      <c r="K156" s="12">
        <f t="shared" si="23"/>
        <v>0</v>
      </c>
      <c r="L156" s="12">
        <f t="shared" si="24"/>
        <v>0</v>
      </c>
      <c r="M156" s="13" t="s">
        <v>512</v>
      </c>
      <c r="N156" s="1" t="s">
        <v>513</v>
      </c>
      <c r="O156" s="1" t="s">
        <v>52</v>
      </c>
      <c r="P156" s="1" t="s">
        <v>52</v>
      </c>
      <c r="Q156" s="1" t="s">
        <v>466</v>
      </c>
      <c r="R156" s="1" t="s">
        <v>66</v>
      </c>
      <c r="S156" s="1" t="s">
        <v>67</v>
      </c>
      <c r="T156" s="1" t="s">
        <v>67</v>
      </c>
      <c r="AR156" s="1" t="s">
        <v>52</v>
      </c>
      <c r="AS156" s="1" t="s">
        <v>52</v>
      </c>
      <c r="AU156" s="1" t="s">
        <v>514</v>
      </c>
      <c r="AV156">
        <v>120</v>
      </c>
    </row>
    <row r="157" spans="1:48" ht="30" customHeight="1" x14ac:dyDescent="0.3">
      <c r="A157" s="13" t="s">
        <v>515</v>
      </c>
      <c r="B157" s="13" t="s">
        <v>52</v>
      </c>
      <c r="C157" s="13" t="s">
        <v>98</v>
      </c>
      <c r="D157" s="11">
        <v>27</v>
      </c>
      <c r="E157" s="12">
        <f>TRUNC(일위대가목록!E118,0)</f>
        <v>0</v>
      </c>
      <c r="F157" s="12">
        <f t="shared" si="20"/>
        <v>0</v>
      </c>
      <c r="G157" s="12">
        <f>TRUNC(일위대가목록!F118,0)</f>
        <v>0</v>
      </c>
      <c r="H157" s="12">
        <f t="shared" si="21"/>
        <v>0</v>
      </c>
      <c r="I157" s="12">
        <f>TRUNC(일위대가목록!G118,0)</f>
        <v>0</v>
      </c>
      <c r="J157" s="12">
        <f t="shared" si="22"/>
        <v>0</v>
      </c>
      <c r="K157" s="12">
        <f t="shared" si="23"/>
        <v>0</v>
      </c>
      <c r="L157" s="12">
        <f t="shared" si="24"/>
        <v>0</v>
      </c>
      <c r="M157" s="13" t="s">
        <v>516</v>
      </c>
      <c r="N157" s="1" t="s">
        <v>517</v>
      </c>
      <c r="O157" s="1" t="s">
        <v>52</v>
      </c>
      <c r="P157" s="1" t="s">
        <v>52</v>
      </c>
      <c r="Q157" s="1" t="s">
        <v>466</v>
      </c>
      <c r="R157" s="1" t="s">
        <v>66</v>
      </c>
      <c r="S157" s="1" t="s">
        <v>67</v>
      </c>
      <c r="T157" s="1" t="s">
        <v>67</v>
      </c>
      <c r="AR157" s="1" t="s">
        <v>52</v>
      </c>
      <c r="AS157" s="1" t="s">
        <v>52</v>
      </c>
      <c r="AU157" s="1" t="s">
        <v>518</v>
      </c>
      <c r="AV157">
        <v>121</v>
      </c>
    </row>
    <row r="158" spans="1:48" ht="30" customHeight="1" x14ac:dyDescent="0.3">
      <c r="A158" s="11"/>
      <c r="B158" s="11"/>
      <c r="C158" s="11"/>
      <c r="D158" s="11"/>
      <c r="E158" s="12"/>
      <c r="F158" s="12"/>
      <c r="G158" s="12"/>
      <c r="H158" s="12"/>
      <c r="I158" s="12"/>
      <c r="J158" s="12"/>
      <c r="K158" s="12"/>
      <c r="L158" s="12"/>
      <c r="M158" s="11"/>
      <c r="Q158" s="1" t="s">
        <v>466</v>
      </c>
    </row>
    <row r="159" spans="1:48" ht="30" customHeight="1" x14ac:dyDescent="0.3">
      <c r="A159" s="11"/>
      <c r="B159" s="11"/>
      <c r="C159" s="11"/>
      <c r="D159" s="11"/>
      <c r="E159" s="12"/>
      <c r="F159" s="12"/>
      <c r="G159" s="12"/>
      <c r="H159" s="12"/>
      <c r="I159" s="12"/>
      <c r="J159" s="12"/>
      <c r="K159" s="12"/>
      <c r="L159" s="12"/>
      <c r="M159" s="11"/>
      <c r="Q159" s="1" t="s">
        <v>466</v>
      </c>
    </row>
    <row r="160" spans="1:48" ht="30" customHeight="1" x14ac:dyDescent="0.3">
      <c r="A160" s="11"/>
      <c r="B160" s="11"/>
      <c r="C160" s="11"/>
      <c r="D160" s="11"/>
      <c r="E160" s="12"/>
      <c r="F160" s="12"/>
      <c r="G160" s="12"/>
      <c r="H160" s="12"/>
      <c r="I160" s="12"/>
      <c r="J160" s="12"/>
      <c r="K160" s="12"/>
      <c r="L160" s="12"/>
      <c r="M160" s="11"/>
      <c r="Q160" s="1" t="s">
        <v>466</v>
      </c>
    </row>
    <row r="161" spans="1:48" ht="30" customHeight="1" x14ac:dyDescent="0.3">
      <c r="A161" s="11"/>
      <c r="B161" s="11"/>
      <c r="C161" s="11"/>
      <c r="D161" s="11"/>
      <c r="E161" s="12"/>
      <c r="F161" s="12"/>
      <c r="G161" s="12"/>
      <c r="H161" s="12"/>
      <c r="I161" s="12"/>
      <c r="J161" s="12"/>
      <c r="K161" s="12"/>
      <c r="L161" s="12"/>
      <c r="M161" s="11"/>
      <c r="Q161" s="1" t="s">
        <v>466</v>
      </c>
    </row>
    <row r="162" spans="1:48" ht="30" customHeight="1" x14ac:dyDescent="0.3">
      <c r="A162" s="11"/>
      <c r="B162" s="11"/>
      <c r="C162" s="11"/>
      <c r="D162" s="11"/>
      <c r="E162" s="12"/>
      <c r="F162" s="12"/>
      <c r="G162" s="12"/>
      <c r="H162" s="12"/>
      <c r="I162" s="12"/>
      <c r="J162" s="12"/>
      <c r="K162" s="12"/>
      <c r="L162" s="12"/>
      <c r="M162" s="11"/>
      <c r="Q162" s="1" t="s">
        <v>466</v>
      </c>
    </row>
    <row r="163" spans="1:48" ht="30" customHeight="1" x14ac:dyDescent="0.3">
      <c r="A163" s="11"/>
      <c r="B163" s="11"/>
      <c r="C163" s="11"/>
      <c r="D163" s="11"/>
      <c r="E163" s="12"/>
      <c r="F163" s="12"/>
      <c r="G163" s="12"/>
      <c r="H163" s="12"/>
      <c r="I163" s="12"/>
      <c r="J163" s="12"/>
      <c r="K163" s="12"/>
      <c r="L163" s="12"/>
      <c r="M163" s="11"/>
      <c r="Q163" s="1" t="s">
        <v>466</v>
      </c>
    </row>
    <row r="164" spans="1:48" ht="30" customHeight="1" x14ac:dyDescent="0.3">
      <c r="A164" s="13" t="s">
        <v>116</v>
      </c>
      <c r="B164" s="11"/>
      <c r="C164" s="11"/>
      <c r="D164" s="11"/>
      <c r="E164" s="12"/>
      <c r="F164" s="12">
        <f>SUMIF(Q143:Q163,"010102",F143:F163)</f>
        <v>0</v>
      </c>
      <c r="G164" s="12"/>
      <c r="H164" s="12">
        <f>SUMIF(Q143:Q163,"010102",H143:H163)</f>
        <v>0</v>
      </c>
      <c r="I164" s="12"/>
      <c r="J164" s="12">
        <f>SUMIF(Q143:Q163,"010102",J143:J163)</f>
        <v>0</v>
      </c>
      <c r="K164" s="12"/>
      <c r="L164" s="12">
        <f>SUMIF(Q143:Q163,"010102",L143:L163)</f>
        <v>0</v>
      </c>
      <c r="M164" s="11"/>
      <c r="N164" t="s">
        <v>117</v>
      </c>
    </row>
    <row r="165" spans="1:48" ht="30" customHeight="1" x14ac:dyDescent="0.3">
      <c r="A165" s="13" t="s">
        <v>519</v>
      </c>
      <c r="B165" s="13" t="s">
        <v>467</v>
      </c>
      <c r="C165" s="11"/>
      <c r="D165" s="11"/>
      <c r="E165" s="12"/>
      <c r="F165" s="12"/>
      <c r="G165" s="12"/>
      <c r="H165" s="12"/>
      <c r="I165" s="12"/>
      <c r="J165" s="12"/>
      <c r="K165" s="12"/>
      <c r="L165" s="12"/>
      <c r="M165" s="11"/>
      <c r="Q165" s="1" t="s">
        <v>520</v>
      </c>
    </row>
    <row r="166" spans="1:48" ht="30" customHeight="1" x14ac:dyDescent="0.3">
      <c r="A166" s="13" t="s">
        <v>521</v>
      </c>
      <c r="B166" s="13" t="s">
        <v>522</v>
      </c>
      <c r="C166" s="13" t="s">
        <v>502</v>
      </c>
      <c r="D166" s="11">
        <v>1</v>
      </c>
      <c r="E166" s="12">
        <f>TRUNC(일위대가목록!E116,0)</f>
        <v>0</v>
      </c>
      <c r="F166" s="12">
        <f t="shared" ref="F166:F173" si="25">TRUNC(E166*D166, 0)</f>
        <v>0</v>
      </c>
      <c r="G166" s="12">
        <f>TRUNC(일위대가목록!F116,0)</f>
        <v>0</v>
      </c>
      <c r="H166" s="12">
        <f t="shared" ref="H166:H173" si="26">TRUNC(G166*D166, 0)</f>
        <v>0</v>
      </c>
      <c r="I166" s="12">
        <f>TRUNC(일위대가목록!G116,0)</f>
        <v>0</v>
      </c>
      <c r="J166" s="12">
        <f t="shared" ref="J166:J173" si="27">TRUNC(I166*D166, 0)</f>
        <v>0</v>
      </c>
      <c r="K166" s="12">
        <f t="shared" ref="K166:L173" si="28">TRUNC(E166+G166+I166, 0)</f>
        <v>0</v>
      </c>
      <c r="L166" s="12">
        <f t="shared" si="28"/>
        <v>0</v>
      </c>
      <c r="M166" s="13" t="s">
        <v>523</v>
      </c>
      <c r="N166" s="1" t="s">
        <v>524</v>
      </c>
      <c r="O166" s="1" t="s">
        <v>52</v>
      </c>
      <c r="P166" s="1" t="s">
        <v>52</v>
      </c>
      <c r="Q166" s="1" t="s">
        <v>520</v>
      </c>
      <c r="R166" s="1" t="s">
        <v>66</v>
      </c>
      <c r="S166" s="1" t="s">
        <v>67</v>
      </c>
      <c r="T166" s="1" t="s">
        <v>67</v>
      </c>
      <c r="AR166" s="1" t="s">
        <v>52</v>
      </c>
      <c r="AS166" s="1" t="s">
        <v>52</v>
      </c>
      <c r="AU166" s="1" t="s">
        <v>525</v>
      </c>
      <c r="AV166">
        <v>125</v>
      </c>
    </row>
    <row r="167" spans="1:48" ht="30" customHeight="1" x14ac:dyDescent="0.3">
      <c r="A167" s="13" t="s">
        <v>521</v>
      </c>
      <c r="B167" s="13" t="s">
        <v>526</v>
      </c>
      <c r="C167" s="13" t="s">
        <v>502</v>
      </c>
      <c r="D167" s="11">
        <v>1</v>
      </c>
      <c r="E167" s="12">
        <f>TRUNC(일위대가목록!E117,0)</f>
        <v>0</v>
      </c>
      <c r="F167" s="12">
        <f t="shared" si="25"/>
        <v>0</v>
      </c>
      <c r="G167" s="12">
        <f>TRUNC(일위대가목록!F117,0)</f>
        <v>0</v>
      </c>
      <c r="H167" s="12">
        <f t="shared" si="26"/>
        <v>0</v>
      </c>
      <c r="I167" s="12">
        <f>TRUNC(일위대가목록!G117,0)</f>
        <v>0</v>
      </c>
      <c r="J167" s="12">
        <f t="shared" si="27"/>
        <v>0</v>
      </c>
      <c r="K167" s="12">
        <f t="shared" si="28"/>
        <v>0</v>
      </c>
      <c r="L167" s="12">
        <f t="shared" si="28"/>
        <v>0</v>
      </c>
      <c r="M167" s="13" t="s">
        <v>527</v>
      </c>
      <c r="N167" s="1" t="s">
        <v>528</v>
      </c>
      <c r="O167" s="1" t="s">
        <v>52</v>
      </c>
      <c r="P167" s="1" t="s">
        <v>52</v>
      </c>
      <c r="Q167" s="1" t="s">
        <v>520</v>
      </c>
      <c r="R167" s="1" t="s">
        <v>66</v>
      </c>
      <c r="S167" s="1" t="s">
        <v>67</v>
      </c>
      <c r="T167" s="1" t="s">
        <v>67</v>
      </c>
      <c r="AR167" s="1" t="s">
        <v>52</v>
      </c>
      <c r="AS167" s="1" t="s">
        <v>52</v>
      </c>
      <c r="AU167" s="1" t="s">
        <v>529</v>
      </c>
      <c r="AV167">
        <v>126</v>
      </c>
    </row>
    <row r="168" spans="1:48" ht="30" customHeight="1" x14ac:dyDescent="0.3">
      <c r="A168" s="13" t="s">
        <v>515</v>
      </c>
      <c r="B168" s="13" t="s">
        <v>52</v>
      </c>
      <c r="C168" s="13" t="s">
        <v>98</v>
      </c>
      <c r="D168" s="11">
        <v>2</v>
      </c>
      <c r="E168" s="12">
        <f>TRUNC(일위대가목록!E118,0)</f>
        <v>0</v>
      </c>
      <c r="F168" s="12">
        <f t="shared" si="25"/>
        <v>0</v>
      </c>
      <c r="G168" s="12">
        <f>TRUNC(일위대가목록!F118,0)</f>
        <v>0</v>
      </c>
      <c r="H168" s="12">
        <f t="shared" si="26"/>
        <v>0</v>
      </c>
      <c r="I168" s="12">
        <f>TRUNC(일위대가목록!G118,0)</f>
        <v>0</v>
      </c>
      <c r="J168" s="12">
        <f t="shared" si="27"/>
        <v>0</v>
      </c>
      <c r="K168" s="12">
        <f t="shared" si="28"/>
        <v>0</v>
      </c>
      <c r="L168" s="12">
        <f t="shared" si="28"/>
        <v>0</v>
      </c>
      <c r="M168" s="13" t="s">
        <v>516</v>
      </c>
      <c r="N168" s="1" t="s">
        <v>517</v>
      </c>
      <c r="O168" s="1" t="s">
        <v>52</v>
      </c>
      <c r="P168" s="1" t="s">
        <v>52</v>
      </c>
      <c r="Q168" s="1" t="s">
        <v>520</v>
      </c>
      <c r="R168" s="1" t="s">
        <v>66</v>
      </c>
      <c r="S168" s="1" t="s">
        <v>67</v>
      </c>
      <c r="T168" s="1" t="s">
        <v>67</v>
      </c>
      <c r="AR168" s="1" t="s">
        <v>52</v>
      </c>
      <c r="AS168" s="1" t="s">
        <v>52</v>
      </c>
      <c r="AU168" s="1" t="s">
        <v>530</v>
      </c>
      <c r="AV168">
        <v>127</v>
      </c>
    </row>
    <row r="169" spans="1:48" ht="30" customHeight="1" x14ac:dyDescent="0.3">
      <c r="A169" s="13" t="s">
        <v>531</v>
      </c>
      <c r="B169" s="13" t="s">
        <v>532</v>
      </c>
      <c r="C169" s="13" t="s">
        <v>122</v>
      </c>
      <c r="D169" s="11">
        <v>4</v>
      </c>
      <c r="E169" s="12">
        <f>TRUNC(일위대가목록!E12,0)</f>
        <v>0</v>
      </c>
      <c r="F169" s="12">
        <f t="shared" si="25"/>
        <v>0</v>
      </c>
      <c r="G169" s="12">
        <f>TRUNC(일위대가목록!F12,0)</f>
        <v>0</v>
      </c>
      <c r="H169" s="12">
        <f t="shared" si="26"/>
        <v>0</v>
      </c>
      <c r="I169" s="12">
        <f>TRUNC(일위대가목록!G12,0)</f>
        <v>0</v>
      </c>
      <c r="J169" s="12">
        <f t="shared" si="27"/>
        <v>0</v>
      </c>
      <c r="K169" s="12">
        <f t="shared" si="28"/>
        <v>0</v>
      </c>
      <c r="L169" s="12">
        <f t="shared" si="28"/>
        <v>0</v>
      </c>
      <c r="M169" s="13" t="s">
        <v>533</v>
      </c>
      <c r="N169" s="1" t="s">
        <v>534</v>
      </c>
      <c r="O169" s="1" t="s">
        <v>52</v>
      </c>
      <c r="P169" s="1" t="s">
        <v>52</v>
      </c>
      <c r="Q169" s="1" t="s">
        <v>520</v>
      </c>
      <c r="R169" s="1" t="s">
        <v>66</v>
      </c>
      <c r="S169" s="1" t="s">
        <v>67</v>
      </c>
      <c r="T169" s="1" t="s">
        <v>67</v>
      </c>
      <c r="AR169" s="1" t="s">
        <v>52</v>
      </c>
      <c r="AS169" s="1" t="s">
        <v>52</v>
      </c>
      <c r="AU169" s="1" t="s">
        <v>535</v>
      </c>
      <c r="AV169">
        <v>342</v>
      </c>
    </row>
    <row r="170" spans="1:48" ht="30" customHeight="1" x14ac:dyDescent="0.3">
      <c r="A170" s="13" t="s">
        <v>536</v>
      </c>
      <c r="B170" s="13" t="s">
        <v>537</v>
      </c>
      <c r="C170" s="13" t="s">
        <v>122</v>
      </c>
      <c r="D170" s="11">
        <v>5</v>
      </c>
      <c r="E170" s="12">
        <f>TRUNC(일위대가목록!E13,0)</f>
        <v>0</v>
      </c>
      <c r="F170" s="12">
        <f t="shared" si="25"/>
        <v>0</v>
      </c>
      <c r="G170" s="12">
        <f>TRUNC(일위대가목록!F13,0)</f>
        <v>0</v>
      </c>
      <c r="H170" s="12">
        <f t="shared" si="26"/>
        <v>0</v>
      </c>
      <c r="I170" s="12">
        <f>TRUNC(일위대가목록!G13,0)</f>
        <v>0</v>
      </c>
      <c r="J170" s="12">
        <f t="shared" si="27"/>
        <v>0</v>
      </c>
      <c r="K170" s="12">
        <f t="shared" si="28"/>
        <v>0</v>
      </c>
      <c r="L170" s="12">
        <f t="shared" si="28"/>
        <v>0</v>
      </c>
      <c r="M170" s="13" t="s">
        <v>538</v>
      </c>
      <c r="N170" s="1" t="s">
        <v>539</v>
      </c>
      <c r="O170" s="1" t="s">
        <v>52</v>
      </c>
      <c r="P170" s="1" t="s">
        <v>52</v>
      </c>
      <c r="Q170" s="1" t="s">
        <v>520</v>
      </c>
      <c r="R170" s="1" t="s">
        <v>66</v>
      </c>
      <c r="S170" s="1" t="s">
        <v>67</v>
      </c>
      <c r="T170" s="1" t="s">
        <v>67</v>
      </c>
      <c r="AR170" s="1" t="s">
        <v>52</v>
      </c>
      <c r="AS170" s="1" t="s">
        <v>52</v>
      </c>
      <c r="AU170" s="1" t="s">
        <v>540</v>
      </c>
      <c r="AV170">
        <v>338</v>
      </c>
    </row>
    <row r="171" spans="1:48" ht="30" customHeight="1" x14ac:dyDescent="0.3">
      <c r="A171" s="13" t="s">
        <v>541</v>
      </c>
      <c r="B171" s="13" t="s">
        <v>542</v>
      </c>
      <c r="C171" s="13" t="s">
        <v>122</v>
      </c>
      <c r="D171" s="11">
        <v>9</v>
      </c>
      <c r="E171" s="12">
        <f>TRUNC(일위대가목록!E11,0)</f>
        <v>0</v>
      </c>
      <c r="F171" s="12">
        <f t="shared" si="25"/>
        <v>0</v>
      </c>
      <c r="G171" s="12">
        <f>TRUNC(일위대가목록!F11,0)</f>
        <v>0</v>
      </c>
      <c r="H171" s="12">
        <f t="shared" si="26"/>
        <v>0</v>
      </c>
      <c r="I171" s="12">
        <f>TRUNC(일위대가목록!G11,0)</f>
        <v>0</v>
      </c>
      <c r="J171" s="12">
        <f t="shared" si="27"/>
        <v>0</v>
      </c>
      <c r="K171" s="12">
        <f t="shared" si="28"/>
        <v>0</v>
      </c>
      <c r="L171" s="12">
        <f t="shared" si="28"/>
        <v>0</v>
      </c>
      <c r="M171" s="13" t="s">
        <v>543</v>
      </c>
      <c r="N171" s="1" t="s">
        <v>544</v>
      </c>
      <c r="O171" s="1" t="s">
        <v>52</v>
      </c>
      <c r="P171" s="1" t="s">
        <v>52</v>
      </c>
      <c r="Q171" s="1" t="s">
        <v>520</v>
      </c>
      <c r="R171" s="1" t="s">
        <v>66</v>
      </c>
      <c r="S171" s="1" t="s">
        <v>67</v>
      </c>
      <c r="T171" s="1" t="s">
        <v>67</v>
      </c>
      <c r="AR171" s="1" t="s">
        <v>52</v>
      </c>
      <c r="AS171" s="1" t="s">
        <v>52</v>
      </c>
      <c r="AU171" s="1" t="s">
        <v>545</v>
      </c>
      <c r="AV171">
        <v>339</v>
      </c>
    </row>
    <row r="172" spans="1:48" ht="30" customHeight="1" x14ac:dyDescent="0.3">
      <c r="A172" s="13" t="s">
        <v>182</v>
      </c>
      <c r="B172" s="13" t="s">
        <v>546</v>
      </c>
      <c r="C172" s="13" t="s">
        <v>82</v>
      </c>
      <c r="D172" s="11">
        <v>1</v>
      </c>
      <c r="E172" s="12">
        <f>TRUNC(일위대가목록!E69,0)</f>
        <v>0</v>
      </c>
      <c r="F172" s="12">
        <f t="shared" si="25"/>
        <v>0</v>
      </c>
      <c r="G172" s="12">
        <f>TRUNC(일위대가목록!F69,0)</f>
        <v>0</v>
      </c>
      <c r="H172" s="12">
        <f t="shared" si="26"/>
        <v>0</v>
      </c>
      <c r="I172" s="12">
        <f>TRUNC(일위대가목록!G69,0)</f>
        <v>0</v>
      </c>
      <c r="J172" s="12">
        <f t="shared" si="27"/>
        <v>0</v>
      </c>
      <c r="K172" s="12">
        <f t="shared" si="28"/>
        <v>0</v>
      </c>
      <c r="L172" s="12">
        <f t="shared" si="28"/>
        <v>0</v>
      </c>
      <c r="M172" s="13" t="s">
        <v>547</v>
      </c>
      <c r="N172" s="1" t="s">
        <v>548</v>
      </c>
      <c r="O172" s="1" t="s">
        <v>52</v>
      </c>
      <c r="P172" s="1" t="s">
        <v>52</v>
      </c>
      <c r="Q172" s="1" t="s">
        <v>520</v>
      </c>
      <c r="R172" s="1" t="s">
        <v>66</v>
      </c>
      <c r="S172" s="1" t="s">
        <v>67</v>
      </c>
      <c r="T172" s="1" t="s">
        <v>67</v>
      </c>
      <c r="AR172" s="1" t="s">
        <v>52</v>
      </c>
      <c r="AS172" s="1" t="s">
        <v>52</v>
      </c>
      <c r="AU172" s="1" t="s">
        <v>549</v>
      </c>
      <c r="AV172">
        <v>123</v>
      </c>
    </row>
    <row r="173" spans="1:48" ht="30" customHeight="1" x14ac:dyDescent="0.3">
      <c r="A173" s="13" t="s">
        <v>200</v>
      </c>
      <c r="B173" s="13" t="s">
        <v>196</v>
      </c>
      <c r="C173" s="13" t="s">
        <v>82</v>
      </c>
      <c r="D173" s="11">
        <v>1</v>
      </c>
      <c r="E173" s="12">
        <f>TRUNC(일위대가목록!E76,0)</f>
        <v>0</v>
      </c>
      <c r="F173" s="12">
        <f t="shared" si="25"/>
        <v>0</v>
      </c>
      <c r="G173" s="12">
        <f>TRUNC(일위대가목록!F76,0)</f>
        <v>0</v>
      </c>
      <c r="H173" s="12">
        <f t="shared" si="26"/>
        <v>0</v>
      </c>
      <c r="I173" s="12">
        <f>TRUNC(일위대가목록!G76,0)</f>
        <v>0</v>
      </c>
      <c r="J173" s="12">
        <f t="shared" si="27"/>
        <v>0</v>
      </c>
      <c r="K173" s="12">
        <f t="shared" si="28"/>
        <v>0</v>
      </c>
      <c r="L173" s="12">
        <f t="shared" si="28"/>
        <v>0</v>
      </c>
      <c r="M173" s="13" t="s">
        <v>550</v>
      </c>
      <c r="N173" s="1" t="s">
        <v>551</v>
      </c>
      <c r="O173" s="1" t="s">
        <v>52</v>
      </c>
      <c r="P173" s="1" t="s">
        <v>52</v>
      </c>
      <c r="Q173" s="1" t="s">
        <v>520</v>
      </c>
      <c r="R173" s="1" t="s">
        <v>66</v>
      </c>
      <c r="S173" s="1" t="s">
        <v>67</v>
      </c>
      <c r="T173" s="1" t="s">
        <v>67</v>
      </c>
      <c r="AR173" s="1" t="s">
        <v>52</v>
      </c>
      <c r="AS173" s="1" t="s">
        <v>52</v>
      </c>
      <c r="AU173" s="1" t="s">
        <v>552</v>
      </c>
      <c r="AV173">
        <v>124</v>
      </c>
    </row>
    <row r="174" spans="1:48" ht="30" customHeight="1" x14ac:dyDescent="0.3">
      <c r="A174" s="11"/>
      <c r="B174" s="11"/>
      <c r="C174" s="11"/>
      <c r="D174" s="11"/>
      <c r="E174" s="12"/>
      <c r="F174" s="12"/>
      <c r="G174" s="12"/>
      <c r="H174" s="12"/>
      <c r="I174" s="12"/>
      <c r="J174" s="12"/>
      <c r="K174" s="12"/>
      <c r="L174" s="12"/>
      <c r="M174" s="11"/>
      <c r="Q174" s="1" t="s">
        <v>520</v>
      </c>
    </row>
    <row r="175" spans="1:48" ht="30" customHeight="1" x14ac:dyDescent="0.3">
      <c r="A175" s="11"/>
      <c r="B175" s="11"/>
      <c r="C175" s="11"/>
      <c r="D175" s="11"/>
      <c r="E175" s="12"/>
      <c r="F175" s="12"/>
      <c r="G175" s="12"/>
      <c r="H175" s="12"/>
      <c r="I175" s="12"/>
      <c r="J175" s="12"/>
      <c r="K175" s="12"/>
      <c r="L175" s="12"/>
      <c r="M175" s="11"/>
      <c r="Q175" s="1" t="s">
        <v>520</v>
      </c>
    </row>
    <row r="176" spans="1:48" ht="30" customHeight="1" x14ac:dyDescent="0.3">
      <c r="A176" s="11"/>
      <c r="B176" s="11"/>
      <c r="C176" s="11"/>
      <c r="D176" s="11"/>
      <c r="E176" s="12"/>
      <c r="F176" s="12"/>
      <c r="G176" s="12"/>
      <c r="H176" s="12"/>
      <c r="I176" s="12"/>
      <c r="J176" s="12"/>
      <c r="K176" s="12"/>
      <c r="L176" s="12"/>
      <c r="M176" s="11"/>
      <c r="Q176" s="1" t="s">
        <v>520</v>
      </c>
    </row>
    <row r="177" spans="1:48" ht="30" customHeight="1" x14ac:dyDescent="0.3">
      <c r="A177" s="11"/>
      <c r="B177" s="11"/>
      <c r="C177" s="11"/>
      <c r="D177" s="11"/>
      <c r="E177" s="12"/>
      <c r="F177" s="12"/>
      <c r="G177" s="12"/>
      <c r="H177" s="12"/>
      <c r="I177" s="12"/>
      <c r="J177" s="12"/>
      <c r="K177" s="12"/>
      <c r="L177" s="12"/>
      <c r="M177" s="11"/>
      <c r="Q177" s="1" t="s">
        <v>520</v>
      </c>
    </row>
    <row r="178" spans="1:48" ht="30" customHeight="1" x14ac:dyDescent="0.3">
      <c r="A178" s="11"/>
      <c r="B178" s="11"/>
      <c r="C178" s="11"/>
      <c r="D178" s="11"/>
      <c r="E178" s="12"/>
      <c r="F178" s="12"/>
      <c r="G178" s="12"/>
      <c r="H178" s="12"/>
      <c r="I178" s="12"/>
      <c r="J178" s="12"/>
      <c r="K178" s="12"/>
      <c r="L178" s="12"/>
      <c r="M178" s="11"/>
      <c r="Q178" s="1" t="s">
        <v>520</v>
      </c>
    </row>
    <row r="179" spans="1:48" ht="30" customHeight="1" x14ac:dyDescent="0.3">
      <c r="A179" s="11"/>
      <c r="B179" s="11"/>
      <c r="C179" s="11"/>
      <c r="D179" s="11"/>
      <c r="E179" s="12"/>
      <c r="F179" s="12"/>
      <c r="G179" s="12"/>
      <c r="H179" s="12"/>
      <c r="I179" s="12"/>
      <c r="J179" s="12"/>
      <c r="K179" s="12"/>
      <c r="L179" s="12"/>
      <c r="M179" s="11"/>
      <c r="Q179" s="1" t="s">
        <v>520</v>
      </c>
    </row>
    <row r="180" spans="1:48" ht="30" customHeight="1" x14ac:dyDescent="0.3">
      <c r="A180" s="11"/>
      <c r="B180" s="11"/>
      <c r="C180" s="11"/>
      <c r="D180" s="11"/>
      <c r="E180" s="12"/>
      <c r="F180" s="12"/>
      <c r="G180" s="12"/>
      <c r="H180" s="12"/>
      <c r="I180" s="12"/>
      <c r="J180" s="12"/>
      <c r="K180" s="12"/>
      <c r="L180" s="12"/>
      <c r="M180" s="11"/>
      <c r="Q180" s="1" t="s">
        <v>520</v>
      </c>
    </row>
    <row r="181" spans="1:48" ht="30" customHeight="1" x14ac:dyDescent="0.3">
      <c r="A181" s="11"/>
      <c r="B181" s="11"/>
      <c r="C181" s="11"/>
      <c r="D181" s="11"/>
      <c r="E181" s="12"/>
      <c r="F181" s="12"/>
      <c r="G181" s="12"/>
      <c r="H181" s="12"/>
      <c r="I181" s="12"/>
      <c r="J181" s="12"/>
      <c r="K181" s="12"/>
      <c r="L181" s="12"/>
      <c r="M181" s="11"/>
      <c r="Q181" s="1" t="s">
        <v>520</v>
      </c>
    </row>
    <row r="182" spans="1:48" ht="30" customHeight="1" x14ac:dyDescent="0.3">
      <c r="A182" s="11"/>
      <c r="B182" s="11"/>
      <c r="C182" s="11"/>
      <c r="D182" s="11"/>
      <c r="E182" s="12"/>
      <c r="F182" s="12"/>
      <c r="G182" s="12"/>
      <c r="H182" s="12"/>
      <c r="I182" s="12"/>
      <c r="J182" s="12"/>
      <c r="K182" s="12"/>
      <c r="L182" s="12"/>
      <c r="M182" s="11"/>
      <c r="Q182" s="1" t="s">
        <v>520</v>
      </c>
    </row>
    <row r="183" spans="1:48" ht="30" customHeight="1" x14ac:dyDescent="0.3">
      <c r="A183" s="11"/>
      <c r="B183" s="11"/>
      <c r="C183" s="11"/>
      <c r="D183" s="11"/>
      <c r="E183" s="12"/>
      <c r="F183" s="12"/>
      <c r="G183" s="12"/>
      <c r="H183" s="12"/>
      <c r="I183" s="12"/>
      <c r="J183" s="12"/>
      <c r="K183" s="12"/>
      <c r="L183" s="12"/>
      <c r="M183" s="11"/>
      <c r="Q183" s="1" t="s">
        <v>520</v>
      </c>
    </row>
    <row r="184" spans="1:48" ht="30" customHeight="1" x14ac:dyDescent="0.3">
      <c r="A184" s="11"/>
      <c r="B184" s="11"/>
      <c r="C184" s="11"/>
      <c r="D184" s="11"/>
      <c r="E184" s="12"/>
      <c r="F184" s="12"/>
      <c r="G184" s="12"/>
      <c r="H184" s="12"/>
      <c r="I184" s="12"/>
      <c r="J184" s="12"/>
      <c r="K184" s="12"/>
      <c r="L184" s="12"/>
      <c r="M184" s="11"/>
      <c r="Q184" s="1" t="s">
        <v>520</v>
      </c>
    </row>
    <row r="185" spans="1:48" ht="30" customHeight="1" x14ac:dyDescent="0.3">
      <c r="A185" s="11"/>
      <c r="B185" s="11"/>
      <c r="C185" s="11"/>
      <c r="D185" s="11"/>
      <c r="E185" s="12"/>
      <c r="F185" s="12"/>
      <c r="G185" s="12"/>
      <c r="H185" s="12"/>
      <c r="I185" s="12"/>
      <c r="J185" s="12"/>
      <c r="K185" s="12"/>
      <c r="L185" s="12"/>
      <c r="M185" s="11"/>
      <c r="Q185" s="1" t="s">
        <v>520</v>
      </c>
    </row>
    <row r="186" spans="1:48" ht="30" customHeight="1" x14ac:dyDescent="0.3">
      <c r="A186" s="11"/>
      <c r="B186" s="11"/>
      <c r="C186" s="11"/>
      <c r="D186" s="11"/>
      <c r="E186" s="12"/>
      <c r="F186" s="12"/>
      <c r="G186" s="12"/>
      <c r="H186" s="12"/>
      <c r="I186" s="12"/>
      <c r="J186" s="12"/>
      <c r="K186" s="12"/>
      <c r="L186" s="12"/>
      <c r="M186" s="11"/>
      <c r="Q186" s="1" t="s">
        <v>520</v>
      </c>
    </row>
    <row r="187" spans="1:48" ht="30" customHeight="1" x14ac:dyDescent="0.3">
      <c r="A187" s="13" t="s">
        <v>116</v>
      </c>
      <c r="B187" s="11"/>
      <c r="C187" s="11"/>
      <c r="D187" s="11"/>
      <c r="E187" s="12"/>
      <c r="F187" s="12">
        <f>SUMIF(Q166:Q186,"010103",F166:F186)</f>
        <v>0</v>
      </c>
      <c r="G187" s="12"/>
      <c r="H187" s="12">
        <f>SUMIF(Q166:Q186,"010103",H166:H186)</f>
        <v>0</v>
      </c>
      <c r="I187" s="12"/>
      <c r="J187" s="12">
        <f>SUMIF(Q166:Q186,"010103",J166:J186)</f>
        <v>0</v>
      </c>
      <c r="K187" s="12"/>
      <c r="L187" s="12">
        <f>SUMIF(Q166:Q186,"010103",L166:L186)</f>
        <v>0</v>
      </c>
      <c r="M187" s="11"/>
      <c r="N187" t="s">
        <v>117</v>
      </c>
    </row>
    <row r="188" spans="1:48" ht="30" customHeight="1" x14ac:dyDescent="0.3">
      <c r="A188" s="13" t="s">
        <v>553</v>
      </c>
      <c r="B188" s="13" t="s">
        <v>467</v>
      </c>
      <c r="C188" s="11"/>
      <c r="D188" s="11"/>
      <c r="E188" s="12"/>
      <c r="F188" s="12"/>
      <c r="G188" s="12"/>
      <c r="H188" s="12"/>
      <c r="I188" s="12"/>
      <c r="J188" s="12"/>
      <c r="K188" s="12"/>
      <c r="L188" s="12"/>
      <c r="M188" s="11"/>
      <c r="Q188" s="1" t="s">
        <v>554</v>
      </c>
    </row>
    <row r="189" spans="1:48" ht="30" customHeight="1" x14ac:dyDescent="0.3">
      <c r="A189" s="13" t="s">
        <v>555</v>
      </c>
      <c r="B189" s="13" t="s">
        <v>556</v>
      </c>
      <c r="C189" s="13" t="s">
        <v>557</v>
      </c>
      <c r="D189" s="11">
        <v>45</v>
      </c>
      <c r="E189" s="12">
        <f>TRUNC(일위대가목록!E30,0)</f>
        <v>0</v>
      </c>
      <c r="F189" s="12">
        <f t="shared" ref="F189:F194" si="29">TRUNC(E189*D189, 0)</f>
        <v>0</v>
      </c>
      <c r="G189" s="12">
        <f>TRUNC(일위대가목록!F30,0)</f>
        <v>0</v>
      </c>
      <c r="H189" s="12">
        <f t="shared" ref="H189:H194" si="30">TRUNC(G189*D189, 0)</f>
        <v>0</v>
      </c>
      <c r="I189" s="12">
        <f>TRUNC(일위대가목록!G30,0)</f>
        <v>0</v>
      </c>
      <c r="J189" s="12">
        <f t="shared" ref="J189:J194" si="31">TRUNC(I189*D189, 0)</f>
        <v>0</v>
      </c>
      <c r="K189" s="12">
        <f t="shared" ref="K189:L194" si="32">TRUNC(E189+G189+I189, 0)</f>
        <v>0</v>
      </c>
      <c r="L189" s="12">
        <f t="shared" si="32"/>
        <v>0</v>
      </c>
      <c r="M189" s="13" t="s">
        <v>558</v>
      </c>
      <c r="N189" s="1" t="s">
        <v>559</v>
      </c>
      <c r="O189" s="1" t="s">
        <v>52</v>
      </c>
      <c r="P189" s="1" t="s">
        <v>52</v>
      </c>
      <c r="Q189" s="1" t="s">
        <v>554</v>
      </c>
      <c r="R189" s="1" t="s">
        <v>66</v>
      </c>
      <c r="S189" s="1" t="s">
        <v>67</v>
      </c>
      <c r="T189" s="1" t="s">
        <v>67</v>
      </c>
      <c r="AR189" s="1" t="s">
        <v>52</v>
      </c>
      <c r="AS189" s="1" t="s">
        <v>52</v>
      </c>
      <c r="AU189" s="1" t="s">
        <v>560</v>
      </c>
      <c r="AV189">
        <v>130</v>
      </c>
    </row>
    <row r="190" spans="1:48" ht="30" customHeight="1" x14ac:dyDescent="0.3">
      <c r="A190" s="13" t="s">
        <v>561</v>
      </c>
      <c r="B190" s="13" t="s">
        <v>562</v>
      </c>
      <c r="C190" s="13" t="s">
        <v>122</v>
      </c>
      <c r="D190" s="11">
        <v>168</v>
      </c>
      <c r="E190" s="12">
        <f>TRUNC(일위대가목록!E31,0)</f>
        <v>0</v>
      </c>
      <c r="F190" s="12">
        <f t="shared" si="29"/>
        <v>0</v>
      </c>
      <c r="G190" s="12">
        <f>TRUNC(일위대가목록!F31,0)</f>
        <v>0</v>
      </c>
      <c r="H190" s="12">
        <f t="shared" si="30"/>
        <v>0</v>
      </c>
      <c r="I190" s="12">
        <f>TRUNC(일위대가목록!G31,0)</f>
        <v>0</v>
      </c>
      <c r="J190" s="12">
        <f t="shared" si="31"/>
        <v>0</v>
      </c>
      <c r="K190" s="12">
        <f t="shared" si="32"/>
        <v>0</v>
      </c>
      <c r="L190" s="12">
        <f t="shared" si="32"/>
        <v>0</v>
      </c>
      <c r="M190" s="13" t="s">
        <v>563</v>
      </c>
      <c r="N190" s="1" t="s">
        <v>564</v>
      </c>
      <c r="O190" s="1" t="s">
        <v>52</v>
      </c>
      <c r="P190" s="1" t="s">
        <v>52</v>
      </c>
      <c r="Q190" s="1" t="s">
        <v>554</v>
      </c>
      <c r="R190" s="1" t="s">
        <v>66</v>
      </c>
      <c r="S190" s="1" t="s">
        <v>67</v>
      </c>
      <c r="T190" s="1" t="s">
        <v>67</v>
      </c>
      <c r="AR190" s="1" t="s">
        <v>52</v>
      </c>
      <c r="AS190" s="1" t="s">
        <v>52</v>
      </c>
      <c r="AU190" s="1" t="s">
        <v>565</v>
      </c>
      <c r="AV190">
        <v>131</v>
      </c>
    </row>
    <row r="191" spans="1:48" ht="30" customHeight="1" x14ac:dyDescent="0.3">
      <c r="A191" s="13" t="s">
        <v>566</v>
      </c>
      <c r="B191" s="13" t="s">
        <v>567</v>
      </c>
      <c r="C191" s="13" t="s">
        <v>82</v>
      </c>
      <c r="D191" s="11">
        <v>3</v>
      </c>
      <c r="E191" s="12">
        <f>TRUNC(일위대가목록!E10,0)</f>
        <v>0</v>
      </c>
      <c r="F191" s="12">
        <f t="shared" si="29"/>
        <v>0</v>
      </c>
      <c r="G191" s="12">
        <f>TRUNC(일위대가목록!F10,0)</f>
        <v>0</v>
      </c>
      <c r="H191" s="12">
        <f t="shared" si="30"/>
        <v>0</v>
      </c>
      <c r="I191" s="12">
        <f>TRUNC(일위대가목록!G10,0)</f>
        <v>0</v>
      </c>
      <c r="J191" s="12">
        <f t="shared" si="31"/>
        <v>0</v>
      </c>
      <c r="K191" s="12">
        <f t="shared" si="32"/>
        <v>0</v>
      </c>
      <c r="L191" s="12">
        <f t="shared" si="32"/>
        <v>0</v>
      </c>
      <c r="M191" s="13" t="s">
        <v>568</v>
      </c>
      <c r="N191" s="1" t="s">
        <v>569</v>
      </c>
      <c r="O191" s="1" t="s">
        <v>52</v>
      </c>
      <c r="P191" s="1" t="s">
        <v>52</v>
      </c>
      <c r="Q191" s="1" t="s">
        <v>554</v>
      </c>
      <c r="R191" s="1" t="s">
        <v>66</v>
      </c>
      <c r="S191" s="1" t="s">
        <v>67</v>
      </c>
      <c r="T191" s="1" t="s">
        <v>67</v>
      </c>
      <c r="AR191" s="1" t="s">
        <v>52</v>
      </c>
      <c r="AS191" s="1" t="s">
        <v>52</v>
      </c>
      <c r="AU191" s="1" t="s">
        <v>570</v>
      </c>
      <c r="AV191">
        <v>132</v>
      </c>
    </row>
    <row r="192" spans="1:48" ht="30" customHeight="1" x14ac:dyDescent="0.3">
      <c r="A192" s="13" t="s">
        <v>571</v>
      </c>
      <c r="B192" s="13" t="s">
        <v>572</v>
      </c>
      <c r="C192" s="13" t="s">
        <v>98</v>
      </c>
      <c r="D192" s="11">
        <v>73</v>
      </c>
      <c r="E192" s="12">
        <f>TRUNC(일위대가목록!E32,0)</f>
        <v>0</v>
      </c>
      <c r="F192" s="12">
        <f t="shared" si="29"/>
        <v>0</v>
      </c>
      <c r="G192" s="12">
        <f>TRUNC(일위대가목록!F32,0)</f>
        <v>0</v>
      </c>
      <c r="H192" s="12">
        <f t="shared" si="30"/>
        <v>0</v>
      </c>
      <c r="I192" s="12">
        <f>TRUNC(일위대가목록!G32,0)</f>
        <v>0</v>
      </c>
      <c r="J192" s="12">
        <f t="shared" si="31"/>
        <v>0</v>
      </c>
      <c r="K192" s="12">
        <f t="shared" si="32"/>
        <v>0</v>
      </c>
      <c r="L192" s="12">
        <f t="shared" si="32"/>
        <v>0</v>
      </c>
      <c r="M192" s="13" t="s">
        <v>573</v>
      </c>
      <c r="N192" s="1" t="s">
        <v>574</v>
      </c>
      <c r="O192" s="1" t="s">
        <v>52</v>
      </c>
      <c r="P192" s="1" t="s">
        <v>52</v>
      </c>
      <c r="Q192" s="1" t="s">
        <v>554</v>
      </c>
      <c r="R192" s="1" t="s">
        <v>66</v>
      </c>
      <c r="S192" s="1" t="s">
        <v>67</v>
      </c>
      <c r="T192" s="1" t="s">
        <v>67</v>
      </c>
      <c r="AR192" s="1" t="s">
        <v>52</v>
      </c>
      <c r="AS192" s="1" t="s">
        <v>52</v>
      </c>
      <c r="AU192" s="1" t="s">
        <v>575</v>
      </c>
      <c r="AV192">
        <v>133</v>
      </c>
    </row>
    <row r="193" spans="1:48" ht="30" customHeight="1" x14ac:dyDescent="0.3">
      <c r="A193" s="13" t="s">
        <v>576</v>
      </c>
      <c r="B193" s="13" t="s">
        <v>577</v>
      </c>
      <c r="C193" s="13" t="s">
        <v>557</v>
      </c>
      <c r="D193" s="11">
        <v>9</v>
      </c>
      <c r="E193" s="12">
        <f>TRUNC(일위대가목록!E37,0)</f>
        <v>0</v>
      </c>
      <c r="F193" s="12">
        <f t="shared" si="29"/>
        <v>0</v>
      </c>
      <c r="G193" s="12">
        <f>TRUNC(일위대가목록!F37,0)</f>
        <v>0</v>
      </c>
      <c r="H193" s="12">
        <f t="shared" si="30"/>
        <v>0</v>
      </c>
      <c r="I193" s="12">
        <f>TRUNC(일위대가목록!G37,0)</f>
        <v>0</v>
      </c>
      <c r="J193" s="12">
        <f t="shared" si="31"/>
        <v>0</v>
      </c>
      <c r="K193" s="12">
        <f t="shared" si="32"/>
        <v>0</v>
      </c>
      <c r="L193" s="12">
        <f t="shared" si="32"/>
        <v>0</v>
      </c>
      <c r="M193" s="13" t="s">
        <v>578</v>
      </c>
      <c r="N193" s="1" t="s">
        <v>579</v>
      </c>
      <c r="O193" s="1" t="s">
        <v>52</v>
      </c>
      <c r="P193" s="1" t="s">
        <v>52</v>
      </c>
      <c r="Q193" s="1" t="s">
        <v>554</v>
      </c>
      <c r="R193" s="1" t="s">
        <v>66</v>
      </c>
      <c r="S193" s="1" t="s">
        <v>67</v>
      </c>
      <c r="T193" s="1" t="s">
        <v>67</v>
      </c>
      <c r="AR193" s="1" t="s">
        <v>52</v>
      </c>
      <c r="AS193" s="1" t="s">
        <v>52</v>
      </c>
      <c r="AU193" s="1" t="s">
        <v>580</v>
      </c>
      <c r="AV193">
        <v>134</v>
      </c>
    </row>
    <row r="194" spans="1:48" ht="30" customHeight="1" x14ac:dyDescent="0.3">
      <c r="A194" s="13" t="s">
        <v>581</v>
      </c>
      <c r="B194" s="13" t="s">
        <v>582</v>
      </c>
      <c r="C194" s="13" t="s">
        <v>98</v>
      </c>
      <c r="D194" s="11">
        <v>146</v>
      </c>
      <c r="E194" s="12">
        <f>TRUNC(단가대비표!O78,0)</f>
        <v>0</v>
      </c>
      <c r="F194" s="12">
        <f t="shared" si="29"/>
        <v>0</v>
      </c>
      <c r="G194" s="12">
        <f>TRUNC(단가대비표!P78,0)</f>
        <v>0</v>
      </c>
      <c r="H194" s="12">
        <f t="shared" si="30"/>
        <v>0</v>
      </c>
      <c r="I194" s="12">
        <f>TRUNC(단가대비표!V78,0)</f>
        <v>0</v>
      </c>
      <c r="J194" s="12">
        <f t="shared" si="31"/>
        <v>0</v>
      </c>
      <c r="K194" s="12">
        <f t="shared" si="32"/>
        <v>0</v>
      </c>
      <c r="L194" s="12">
        <f t="shared" si="32"/>
        <v>0</v>
      </c>
      <c r="M194" s="13" t="s">
        <v>52</v>
      </c>
      <c r="N194" s="1" t="s">
        <v>583</v>
      </c>
      <c r="O194" s="1" t="s">
        <v>52</v>
      </c>
      <c r="P194" s="1" t="s">
        <v>52</v>
      </c>
      <c r="Q194" s="1" t="s">
        <v>554</v>
      </c>
      <c r="R194" s="1" t="s">
        <v>67</v>
      </c>
      <c r="S194" s="1" t="s">
        <v>67</v>
      </c>
      <c r="T194" s="1" t="s">
        <v>66</v>
      </c>
      <c r="AR194" s="1" t="s">
        <v>52</v>
      </c>
      <c r="AS194" s="1" t="s">
        <v>52</v>
      </c>
      <c r="AU194" s="1" t="s">
        <v>584</v>
      </c>
      <c r="AV194">
        <v>135</v>
      </c>
    </row>
    <row r="195" spans="1:48" ht="30" customHeight="1" x14ac:dyDescent="0.3">
      <c r="A195" s="11"/>
      <c r="B195" s="11"/>
      <c r="C195" s="11"/>
      <c r="D195" s="11"/>
      <c r="E195" s="12"/>
      <c r="F195" s="12"/>
      <c r="G195" s="12"/>
      <c r="H195" s="12"/>
      <c r="I195" s="12"/>
      <c r="J195" s="12"/>
      <c r="K195" s="12"/>
      <c r="L195" s="12"/>
      <c r="M195" s="11"/>
      <c r="Q195" s="1" t="s">
        <v>554</v>
      </c>
    </row>
    <row r="196" spans="1:48" ht="30" customHeight="1" x14ac:dyDescent="0.3">
      <c r="A196" s="11"/>
      <c r="B196" s="11"/>
      <c r="C196" s="11"/>
      <c r="D196" s="11"/>
      <c r="E196" s="12"/>
      <c r="F196" s="12"/>
      <c r="G196" s="12"/>
      <c r="H196" s="12"/>
      <c r="I196" s="12"/>
      <c r="J196" s="12"/>
      <c r="K196" s="12"/>
      <c r="L196" s="12"/>
      <c r="M196" s="11"/>
      <c r="Q196" s="1" t="s">
        <v>554</v>
      </c>
    </row>
    <row r="197" spans="1:48" ht="30" customHeight="1" x14ac:dyDescent="0.3">
      <c r="A197" s="11"/>
      <c r="B197" s="11"/>
      <c r="C197" s="11"/>
      <c r="D197" s="11"/>
      <c r="E197" s="12"/>
      <c r="F197" s="12"/>
      <c r="G197" s="12"/>
      <c r="H197" s="12"/>
      <c r="I197" s="12"/>
      <c r="J197" s="12"/>
      <c r="K197" s="12"/>
      <c r="L197" s="12"/>
      <c r="M197" s="11"/>
      <c r="Q197" s="1" t="s">
        <v>554</v>
      </c>
    </row>
    <row r="198" spans="1:48" ht="30" customHeight="1" x14ac:dyDescent="0.3">
      <c r="A198" s="11"/>
      <c r="B198" s="11"/>
      <c r="C198" s="11"/>
      <c r="D198" s="11"/>
      <c r="E198" s="12"/>
      <c r="F198" s="12"/>
      <c r="G198" s="12"/>
      <c r="H198" s="12"/>
      <c r="I198" s="12"/>
      <c r="J198" s="12"/>
      <c r="K198" s="12"/>
      <c r="L198" s="12"/>
      <c r="M198" s="11"/>
      <c r="Q198" s="1" t="s">
        <v>554</v>
      </c>
    </row>
    <row r="199" spans="1:48" ht="30" customHeight="1" x14ac:dyDescent="0.3">
      <c r="A199" s="11"/>
      <c r="B199" s="11"/>
      <c r="C199" s="11"/>
      <c r="D199" s="11"/>
      <c r="E199" s="12"/>
      <c r="F199" s="12"/>
      <c r="G199" s="12"/>
      <c r="H199" s="12"/>
      <c r="I199" s="12"/>
      <c r="J199" s="12"/>
      <c r="K199" s="12"/>
      <c r="L199" s="12"/>
      <c r="M199" s="11"/>
      <c r="Q199" s="1" t="s">
        <v>554</v>
      </c>
    </row>
    <row r="200" spans="1:48" ht="30" customHeight="1" x14ac:dyDescent="0.3">
      <c r="A200" s="11"/>
      <c r="B200" s="11"/>
      <c r="C200" s="11"/>
      <c r="D200" s="11"/>
      <c r="E200" s="12"/>
      <c r="F200" s="12"/>
      <c r="G200" s="12"/>
      <c r="H200" s="12"/>
      <c r="I200" s="12"/>
      <c r="J200" s="12"/>
      <c r="K200" s="12"/>
      <c r="L200" s="12"/>
      <c r="M200" s="11"/>
      <c r="Q200" s="1" t="s">
        <v>554</v>
      </c>
    </row>
    <row r="201" spans="1:48" ht="30" customHeight="1" x14ac:dyDescent="0.3">
      <c r="A201" s="11"/>
      <c r="B201" s="11"/>
      <c r="C201" s="11"/>
      <c r="D201" s="11"/>
      <c r="E201" s="12"/>
      <c r="F201" s="12"/>
      <c r="G201" s="12"/>
      <c r="H201" s="12"/>
      <c r="I201" s="12"/>
      <c r="J201" s="12"/>
      <c r="K201" s="12"/>
      <c r="L201" s="12"/>
      <c r="M201" s="11"/>
      <c r="Q201" s="1" t="s">
        <v>554</v>
      </c>
    </row>
    <row r="202" spans="1:48" ht="30" customHeight="1" x14ac:dyDescent="0.3">
      <c r="A202" s="11"/>
      <c r="B202" s="11"/>
      <c r="C202" s="11"/>
      <c r="D202" s="11"/>
      <c r="E202" s="12"/>
      <c r="F202" s="12"/>
      <c r="G202" s="12"/>
      <c r="H202" s="12"/>
      <c r="I202" s="12"/>
      <c r="J202" s="12"/>
      <c r="K202" s="12"/>
      <c r="L202" s="12"/>
      <c r="M202" s="11"/>
      <c r="Q202" s="1" t="s">
        <v>554</v>
      </c>
    </row>
    <row r="203" spans="1:48" ht="30" customHeight="1" x14ac:dyDescent="0.3">
      <c r="A203" s="11"/>
      <c r="B203" s="11"/>
      <c r="C203" s="11"/>
      <c r="D203" s="11"/>
      <c r="E203" s="12"/>
      <c r="F203" s="12"/>
      <c r="G203" s="12"/>
      <c r="H203" s="12"/>
      <c r="I203" s="12"/>
      <c r="J203" s="12"/>
      <c r="K203" s="12"/>
      <c r="L203" s="12"/>
      <c r="M203" s="11"/>
      <c r="Q203" s="1" t="s">
        <v>554</v>
      </c>
    </row>
    <row r="204" spans="1:48" ht="30" customHeight="1" x14ac:dyDescent="0.3">
      <c r="A204" s="11"/>
      <c r="B204" s="11"/>
      <c r="C204" s="11"/>
      <c r="D204" s="11"/>
      <c r="E204" s="12"/>
      <c r="F204" s="12"/>
      <c r="G204" s="12"/>
      <c r="H204" s="12"/>
      <c r="I204" s="12"/>
      <c r="J204" s="12"/>
      <c r="K204" s="12"/>
      <c r="L204" s="12"/>
      <c r="M204" s="11"/>
      <c r="Q204" s="1" t="s">
        <v>554</v>
      </c>
    </row>
    <row r="205" spans="1:48" ht="30" customHeight="1" x14ac:dyDescent="0.3">
      <c r="A205" s="11"/>
      <c r="B205" s="11"/>
      <c r="C205" s="11"/>
      <c r="D205" s="11"/>
      <c r="E205" s="12"/>
      <c r="F205" s="12"/>
      <c r="G205" s="12"/>
      <c r="H205" s="12"/>
      <c r="I205" s="12"/>
      <c r="J205" s="12"/>
      <c r="K205" s="12"/>
      <c r="L205" s="12"/>
      <c r="M205" s="11"/>
      <c r="Q205" s="1" t="s">
        <v>554</v>
      </c>
    </row>
    <row r="206" spans="1:48" ht="30" customHeight="1" x14ac:dyDescent="0.3">
      <c r="A206" s="11"/>
      <c r="B206" s="11"/>
      <c r="C206" s="11"/>
      <c r="D206" s="11"/>
      <c r="E206" s="12"/>
      <c r="F206" s="12"/>
      <c r="G206" s="12"/>
      <c r="H206" s="12"/>
      <c r="I206" s="12"/>
      <c r="J206" s="12"/>
      <c r="K206" s="12"/>
      <c r="L206" s="12"/>
      <c r="M206" s="11"/>
      <c r="Q206" s="1" t="s">
        <v>554</v>
      </c>
    </row>
    <row r="207" spans="1:48" ht="30" customHeight="1" x14ac:dyDescent="0.3">
      <c r="A207" s="11"/>
      <c r="B207" s="11"/>
      <c r="C207" s="11"/>
      <c r="D207" s="11"/>
      <c r="E207" s="12"/>
      <c r="F207" s="12"/>
      <c r="G207" s="12"/>
      <c r="H207" s="12"/>
      <c r="I207" s="12"/>
      <c r="J207" s="12"/>
      <c r="K207" s="12"/>
      <c r="L207" s="12"/>
      <c r="M207" s="11"/>
      <c r="Q207" s="1" t="s">
        <v>554</v>
      </c>
    </row>
    <row r="208" spans="1:48" ht="30" customHeight="1" x14ac:dyDescent="0.3">
      <c r="A208" s="11"/>
      <c r="B208" s="11"/>
      <c r="C208" s="11"/>
      <c r="D208" s="11"/>
      <c r="E208" s="12"/>
      <c r="F208" s="12"/>
      <c r="G208" s="12"/>
      <c r="H208" s="12"/>
      <c r="I208" s="12"/>
      <c r="J208" s="12"/>
      <c r="K208" s="12"/>
      <c r="L208" s="12"/>
      <c r="M208" s="11"/>
      <c r="Q208" s="1" t="s">
        <v>554</v>
      </c>
    </row>
    <row r="209" spans="1:48" ht="30" customHeight="1" x14ac:dyDescent="0.3">
      <c r="A209" s="11"/>
      <c r="B209" s="11"/>
      <c r="C209" s="11"/>
      <c r="D209" s="11"/>
      <c r="E209" s="12"/>
      <c r="F209" s="12"/>
      <c r="G209" s="12"/>
      <c r="H209" s="12"/>
      <c r="I209" s="12"/>
      <c r="J209" s="12"/>
      <c r="K209" s="12"/>
      <c r="L209" s="12"/>
      <c r="M209" s="11"/>
      <c r="Q209" s="1" t="s">
        <v>554</v>
      </c>
    </row>
    <row r="210" spans="1:48" ht="30" customHeight="1" x14ac:dyDescent="0.3">
      <c r="A210" s="13" t="s">
        <v>116</v>
      </c>
      <c r="B210" s="11"/>
      <c r="C210" s="11"/>
      <c r="D210" s="11"/>
      <c r="E210" s="12"/>
      <c r="F210" s="12">
        <f>SUMIF(Q189:Q209,"010104",F189:F209)</f>
        <v>0</v>
      </c>
      <c r="G210" s="12"/>
      <c r="H210" s="12">
        <f>SUMIF(Q189:Q209,"010104",H189:H209)</f>
        <v>0</v>
      </c>
      <c r="I210" s="12"/>
      <c r="J210" s="12">
        <f>SUMIF(Q189:Q209,"010104",J189:J209)</f>
        <v>0</v>
      </c>
      <c r="K210" s="12"/>
      <c r="L210" s="12">
        <f>SUMIF(Q189:Q209,"010104",L189:L209)</f>
        <v>0</v>
      </c>
      <c r="M210" s="11"/>
      <c r="N210" t="s">
        <v>117</v>
      </c>
    </row>
    <row r="211" spans="1:48" ht="30" customHeight="1" x14ac:dyDescent="0.3">
      <c r="A211" s="13" t="s">
        <v>585</v>
      </c>
      <c r="B211" s="13" t="s">
        <v>467</v>
      </c>
      <c r="C211" s="11"/>
      <c r="D211" s="11"/>
      <c r="E211" s="12"/>
      <c r="F211" s="12"/>
      <c r="G211" s="12"/>
      <c r="H211" s="12"/>
      <c r="I211" s="12"/>
      <c r="J211" s="12"/>
      <c r="K211" s="12"/>
      <c r="L211" s="12"/>
      <c r="M211" s="11"/>
      <c r="Q211" s="1" t="s">
        <v>586</v>
      </c>
    </row>
    <row r="212" spans="1:48" ht="30" customHeight="1" x14ac:dyDescent="0.3">
      <c r="A212" s="13" t="s">
        <v>587</v>
      </c>
      <c r="B212" s="13" t="s">
        <v>588</v>
      </c>
      <c r="C212" s="13" t="s">
        <v>589</v>
      </c>
      <c r="D212" s="11">
        <v>1</v>
      </c>
      <c r="E212" s="12">
        <f>TRUNC(단가대비표!O181,0)</f>
        <v>0</v>
      </c>
      <c r="F212" s="12">
        <f t="shared" ref="F212:F229" si="33">TRUNC(E212*D212, 0)</f>
        <v>0</v>
      </c>
      <c r="G212" s="12">
        <f>TRUNC(단가대비표!P181,0)</f>
        <v>0</v>
      </c>
      <c r="H212" s="12">
        <f t="shared" ref="H212:H229" si="34">TRUNC(G212*D212, 0)</f>
        <v>0</v>
      </c>
      <c r="I212" s="12">
        <f>TRUNC(단가대비표!V181,0)</f>
        <v>0</v>
      </c>
      <c r="J212" s="12">
        <f t="shared" ref="J212:J229" si="35">TRUNC(I212*D212, 0)</f>
        <v>0</v>
      </c>
      <c r="K212" s="12">
        <f t="shared" ref="K212:K229" si="36">TRUNC(E212+G212+I212, 0)</f>
        <v>0</v>
      </c>
      <c r="L212" s="12">
        <f t="shared" ref="L212:L229" si="37">TRUNC(F212+H212+J212, 0)</f>
        <v>0</v>
      </c>
      <c r="M212" s="13" t="s">
        <v>52</v>
      </c>
      <c r="N212" s="1" t="s">
        <v>590</v>
      </c>
      <c r="O212" s="1" t="s">
        <v>52</v>
      </c>
      <c r="P212" s="1" t="s">
        <v>52</v>
      </c>
      <c r="Q212" s="1" t="s">
        <v>586</v>
      </c>
      <c r="R212" s="1" t="s">
        <v>67</v>
      </c>
      <c r="S212" s="1" t="s">
        <v>67</v>
      </c>
      <c r="T212" s="1" t="s">
        <v>66</v>
      </c>
      <c r="AR212" s="1" t="s">
        <v>52</v>
      </c>
      <c r="AS212" s="1" t="s">
        <v>52</v>
      </c>
      <c r="AU212" s="1" t="s">
        <v>591</v>
      </c>
      <c r="AV212">
        <v>137</v>
      </c>
    </row>
    <row r="213" spans="1:48" ht="30" customHeight="1" x14ac:dyDescent="0.3">
      <c r="A213" s="13" t="s">
        <v>592</v>
      </c>
      <c r="B213" s="13" t="s">
        <v>52</v>
      </c>
      <c r="C213" s="13" t="s">
        <v>589</v>
      </c>
      <c r="D213" s="11">
        <v>4</v>
      </c>
      <c r="E213" s="12">
        <f>TRUNC(단가대비표!O182,0)</f>
        <v>0</v>
      </c>
      <c r="F213" s="12">
        <f t="shared" si="33"/>
        <v>0</v>
      </c>
      <c r="G213" s="12">
        <f>TRUNC(단가대비표!P182,0)</f>
        <v>0</v>
      </c>
      <c r="H213" s="12">
        <f t="shared" si="34"/>
        <v>0</v>
      </c>
      <c r="I213" s="12">
        <f>TRUNC(단가대비표!V182,0)</f>
        <v>0</v>
      </c>
      <c r="J213" s="12">
        <f t="shared" si="35"/>
        <v>0</v>
      </c>
      <c r="K213" s="12">
        <f t="shared" si="36"/>
        <v>0</v>
      </c>
      <c r="L213" s="12">
        <f t="shared" si="37"/>
        <v>0</v>
      </c>
      <c r="M213" s="13" t="s">
        <v>52</v>
      </c>
      <c r="N213" s="1" t="s">
        <v>593</v>
      </c>
      <c r="O213" s="1" t="s">
        <v>52</v>
      </c>
      <c r="P213" s="1" t="s">
        <v>52</v>
      </c>
      <c r="Q213" s="1" t="s">
        <v>586</v>
      </c>
      <c r="R213" s="1" t="s">
        <v>67</v>
      </c>
      <c r="S213" s="1" t="s">
        <v>67</v>
      </c>
      <c r="T213" s="1" t="s">
        <v>66</v>
      </c>
      <c r="AR213" s="1" t="s">
        <v>52</v>
      </c>
      <c r="AS213" s="1" t="s">
        <v>52</v>
      </c>
      <c r="AU213" s="1" t="s">
        <v>594</v>
      </c>
      <c r="AV213">
        <v>138</v>
      </c>
    </row>
    <row r="214" spans="1:48" ht="30" customHeight="1" x14ac:dyDescent="0.3">
      <c r="A214" s="13" t="s">
        <v>595</v>
      </c>
      <c r="B214" s="13" t="s">
        <v>126</v>
      </c>
      <c r="C214" s="13" t="s">
        <v>122</v>
      </c>
      <c r="D214" s="11">
        <v>40</v>
      </c>
      <c r="E214" s="12">
        <f>TRUNC(단가대비표!O183,0)</f>
        <v>0</v>
      </c>
      <c r="F214" s="12">
        <f t="shared" si="33"/>
        <v>0</v>
      </c>
      <c r="G214" s="12">
        <f>TRUNC(단가대비표!P183,0)</f>
        <v>0</v>
      </c>
      <c r="H214" s="12">
        <f t="shared" si="34"/>
        <v>0</v>
      </c>
      <c r="I214" s="12">
        <f>TRUNC(단가대비표!V183,0)</f>
        <v>0</v>
      </c>
      <c r="J214" s="12">
        <f t="shared" si="35"/>
        <v>0</v>
      </c>
      <c r="K214" s="12">
        <f t="shared" si="36"/>
        <v>0</v>
      </c>
      <c r="L214" s="12">
        <f t="shared" si="37"/>
        <v>0</v>
      </c>
      <c r="M214" s="13" t="s">
        <v>52</v>
      </c>
      <c r="N214" s="1" t="s">
        <v>596</v>
      </c>
      <c r="O214" s="1" t="s">
        <v>52</v>
      </c>
      <c r="P214" s="1" t="s">
        <v>52</v>
      </c>
      <c r="Q214" s="1" t="s">
        <v>586</v>
      </c>
      <c r="R214" s="1" t="s">
        <v>67</v>
      </c>
      <c r="S214" s="1" t="s">
        <v>67</v>
      </c>
      <c r="T214" s="1" t="s">
        <v>66</v>
      </c>
      <c r="AR214" s="1" t="s">
        <v>52</v>
      </c>
      <c r="AS214" s="1" t="s">
        <v>52</v>
      </c>
      <c r="AU214" s="1" t="s">
        <v>597</v>
      </c>
      <c r="AV214">
        <v>139</v>
      </c>
    </row>
    <row r="215" spans="1:48" ht="30" customHeight="1" x14ac:dyDescent="0.3">
      <c r="A215" s="13" t="s">
        <v>595</v>
      </c>
      <c r="B215" s="13" t="s">
        <v>156</v>
      </c>
      <c r="C215" s="13" t="s">
        <v>122</v>
      </c>
      <c r="D215" s="11">
        <v>40</v>
      </c>
      <c r="E215" s="12">
        <f>TRUNC(단가대비표!O184,0)</f>
        <v>0</v>
      </c>
      <c r="F215" s="12">
        <f t="shared" si="33"/>
        <v>0</v>
      </c>
      <c r="G215" s="12">
        <f>TRUNC(단가대비표!P184,0)</f>
        <v>0</v>
      </c>
      <c r="H215" s="12">
        <f t="shared" si="34"/>
        <v>0</v>
      </c>
      <c r="I215" s="12">
        <f>TRUNC(단가대비표!V184,0)</f>
        <v>0</v>
      </c>
      <c r="J215" s="12">
        <f t="shared" si="35"/>
        <v>0</v>
      </c>
      <c r="K215" s="12">
        <f t="shared" si="36"/>
        <v>0</v>
      </c>
      <c r="L215" s="12">
        <f t="shared" si="37"/>
        <v>0</v>
      </c>
      <c r="M215" s="13" t="s">
        <v>52</v>
      </c>
      <c r="N215" s="1" t="s">
        <v>598</v>
      </c>
      <c r="O215" s="1" t="s">
        <v>52</v>
      </c>
      <c r="P215" s="1" t="s">
        <v>52</v>
      </c>
      <c r="Q215" s="1" t="s">
        <v>586</v>
      </c>
      <c r="R215" s="1" t="s">
        <v>67</v>
      </c>
      <c r="S215" s="1" t="s">
        <v>67</v>
      </c>
      <c r="T215" s="1" t="s">
        <v>66</v>
      </c>
      <c r="AR215" s="1" t="s">
        <v>52</v>
      </c>
      <c r="AS215" s="1" t="s">
        <v>52</v>
      </c>
      <c r="AU215" s="1" t="s">
        <v>599</v>
      </c>
      <c r="AV215">
        <v>140</v>
      </c>
    </row>
    <row r="216" spans="1:48" ht="30" customHeight="1" x14ac:dyDescent="0.3">
      <c r="A216" s="13" t="s">
        <v>600</v>
      </c>
      <c r="B216" s="13" t="s">
        <v>601</v>
      </c>
      <c r="C216" s="13" t="s">
        <v>602</v>
      </c>
      <c r="D216" s="11">
        <v>1</v>
      </c>
      <c r="E216" s="12">
        <f>TRUNC(단가대비표!O185,0)</f>
        <v>0</v>
      </c>
      <c r="F216" s="12">
        <f t="shared" si="33"/>
        <v>0</v>
      </c>
      <c r="G216" s="12">
        <f>TRUNC(단가대비표!P185,0)</f>
        <v>0</v>
      </c>
      <c r="H216" s="12">
        <f t="shared" si="34"/>
        <v>0</v>
      </c>
      <c r="I216" s="12">
        <f>TRUNC(단가대비표!V185,0)</f>
        <v>0</v>
      </c>
      <c r="J216" s="12">
        <f t="shared" si="35"/>
        <v>0</v>
      </c>
      <c r="K216" s="12">
        <f t="shared" si="36"/>
        <v>0</v>
      </c>
      <c r="L216" s="12">
        <f t="shared" si="37"/>
        <v>0</v>
      </c>
      <c r="M216" s="13" t="s">
        <v>52</v>
      </c>
      <c r="N216" s="1" t="s">
        <v>603</v>
      </c>
      <c r="O216" s="1" t="s">
        <v>52</v>
      </c>
      <c r="P216" s="1" t="s">
        <v>52</v>
      </c>
      <c r="Q216" s="1" t="s">
        <v>586</v>
      </c>
      <c r="R216" s="1" t="s">
        <v>67</v>
      </c>
      <c r="S216" s="1" t="s">
        <v>67</v>
      </c>
      <c r="T216" s="1" t="s">
        <v>66</v>
      </c>
      <c r="AR216" s="1" t="s">
        <v>52</v>
      </c>
      <c r="AS216" s="1" t="s">
        <v>52</v>
      </c>
      <c r="AU216" s="1" t="s">
        <v>604</v>
      </c>
      <c r="AV216">
        <v>141</v>
      </c>
    </row>
    <row r="217" spans="1:48" ht="30" customHeight="1" x14ac:dyDescent="0.3">
      <c r="A217" s="13" t="s">
        <v>605</v>
      </c>
      <c r="B217" s="13" t="s">
        <v>126</v>
      </c>
      <c r="C217" s="13" t="s">
        <v>76</v>
      </c>
      <c r="D217" s="11">
        <v>20</v>
      </c>
      <c r="E217" s="12">
        <f>TRUNC(단가대비표!O186,0)</f>
        <v>0</v>
      </c>
      <c r="F217" s="12">
        <f t="shared" si="33"/>
        <v>0</v>
      </c>
      <c r="G217" s="12">
        <f>TRUNC(단가대비표!P186,0)</f>
        <v>0</v>
      </c>
      <c r="H217" s="12">
        <f t="shared" si="34"/>
        <v>0</v>
      </c>
      <c r="I217" s="12">
        <f>TRUNC(단가대비표!V186,0)</f>
        <v>0</v>
      </c>
      <c r="J217" s="12">
        <f t="shared" si="35"/>
        <v>0</v>
      </c>
      <c r="K217" s="12">
        <f t="shared" si="36"/>
        <v>0</v>
      </c>
      <c r="L217" s="12">
        <f t="shared" si="37"/>
        <v>0</v>
      </c>
      <c r="M217" s="13" t="s">
        <v>52</v>
      </c>
      <c r="N217" s="1" t="s">
        <v>606</v>
      </c>
      <c r="O217" s="1" t="s">
        <v>52</v>
      </c>
      <c r="P217" s="1" t="s">
        <v>52</v>
      </c>
      <c r="Q217" s="1" t="s">
        <v>586</v>
      </c>
      <c r="R217" s="1" t="s">
        <v>67</v>
      </c>
      <c r="S217" s="1" t="s">
        <v>67</v>
      </c>
      <c r="T217" s="1" t="s">
        <v>66</v>
      </c>
      <c r="AR217" s="1" t="s">
        <v>52</v>
      </c>
      <c r="AS217" s="1" t="s">
        <v>52</v>
      </c>
      <c r="AU217" s="1" t="s">
        <v>607</v>
      </c>
      <c r="AV217">
        <v>142</v>
      </c>
    </row>
    <row r="218" spans="1:48" ht="30" customHeight="1" x14ac:dyDescent="0.3">
      <c r="A218" s="13" t="s">
        <v>605</v>
      </c>
      <c r="B218" s="13" t="s">
        <v>156</v>
      </c>
      <c r="C218" s="13" t="s">
        <v>76</v>
      </c>
      <c r="D218" s="11">
        <v>20</v>
      </c>
      <c r="E218" s="12">
        <f>TRUNC(단가대비표!O187,0)</f>
        <v>0</v>
      </c>
      <c r="F218" s="12">
        <f t="shared" si="33"/>
        <v>0</v>
      </c>
      <c r="G218" s="12">
        <f>TRUNC(단가대비표!P187,0)</f>
        <v>0</v>
      </c>
      <c r="H218" s="12">
        <f t="shared" si="34"/>
        <v>0</v>
      </c>
      <c r="I218" s="12">
        <f>TRUNC(단가대비표!V187,0)</f>
        <v>0</v>
      </c>
      <c r="J218" s="12">
        <f t="shared" si="35"/>
        <v>0</v>
      </c>
      <c r="K218" s="12">
        <f t="shared" si="36"/>
        <v>0</v>
      </c>
      <c r="L218" s="12">
        <f t="shared" si="37"/>
        <v>0</v>
      </c>
      <c r="M218" s="13" t="s">
        <v>52</v>
      </c>
      <c r="N218" s="1" t="s">
        <v>608</v>
      </c>
      <c r="O218" s="1" t="s">
        <v>52</v>
      </c>
      <c r="P218" s="1" t="s">
        <v>52</v>
      </c>
      <c r="Q218" s="1" t="s">
        <v>586</v>
      </c>
      <c r="R218" s="1" t="s">
        <v>67</v>
      </c>
      <c r="S218" s="1" t="s">
        <v>67</v>
      </c>
      <c r="T218" s="1" t="s">
        <v>66</v>
      </c>
      <c r="AR218" s="1" t="s">
        <v>52</v>
      </c>
      <c r="AS218" s="1" t="s">
        <v>52</v>
      </c>
      <c r="AU218" s="1" t="s">
        <v>609</v>
      </c>
      <c r="AV218">
        <v>143</v>
      </c>
    </row>
    <row r="219" spans="1:48" ht="30" customHeight="1" x14ac:dyDescent="0.3">
      <c r="A219" s="13" t="s">
        <v>610</v>
      </c>
      <c r="B219" s="13" t="s">
        <v>611</v>
      </c>
      <c r="C219" s="13" t="s">
        <v>76</v>
      </c>
      <c r="D219" s="11">
        <v>40</v>
      </c>
      <c r="E219" s="12">
        <f>TRUNC(단가대비표!O188,0)</f>
        <v>0</v>
      </c>
      <c r="F219" s="12">
        <f t="shared" si="33"/>
        <v>0</v>
      </c>
      <c r="G219" s="12">
        <f>TRUNC(단가대비표!P188,0)</f>
        <v>0</v>
      </c>
      <c r="H219" s="12">
        <f t="shared" si="34"/>
        <v>0</v>
      </c>
      <c r="I219" s="12">
        <f>TRUNC(단가대비표!V188,0)</f>
        <v>0</v>
      </c>
      <c r="J219" s="12">
        <f t="shared" si="35"/>
        <v>0</v>
      </c>
      <c r="K219" s="12">
        <f t="shared" si="36"/>
        <v>0</v>
      </c>
      <c r="L219" s="12">
        <f t="shared" si="37"/>
        <v>0</v>
      </c>
      <c r="M219" s="13" t="s">
        <v>52</v>
      </c>
      <c r="N219" s="1" t="s">
        <v>612</v>
      </c>
      <c r="O219" s="1" t="s">
        <v>52</v>
      </c>
      <c r="P219" s="1" t="s">
        <v>52</v>
      </c>
      <c r="Q219" s="1" t="s">
        <v>586</v>
      </c>
      <c r="R219" s="1" t="s">
        <v>67</v>
      </c>
      <c r="S219" s="1" t="s">
        <v>67</v>
      </c>
      <c r="T219" s="1" t="s">
        <v>66</v>
      </c>
      <c r="AR219" s="1" t="s">
        <v>52</v>
      </c>
      <c r="AS219" s="1" t="s">
        <v>52</v>
      </c>
      <c r="AU219" s="1" t="s">
        <v>613</v>
      </c>
      <c r="AV219">
        <v>144</v>
      </c>
    </row>
    <row r="220" spans="1:48" ht="30" customHeight="1" x14ac:dyDescent="0.3">
      <c r="A220" s="13" t="s">
        <v>614</v>
      </c>
      <c r="B220" s="13" t="s">
        <v>615</v>
      </c>
      <c r="C220" s="13" t="s">
        <v>76</v>
      </c>
      <c r="D220" s="11">
        <v>40</v>
      </c>
      <c r="E220" s="12">
        <f>TRUNC(단가대비표!O189,0)</f>
        <v>0</v>
      </c>
      <c r="F220" s="12">
        <f t="shared" si="33"/>
        <v>0</v>
      </c>
      <c r="G220" s="12">
        <f>TRUNC(단가대비표!P189,0)</f>
        <v>0</v>
      </c>
      <c r="H220" s="12">
        <f t="shared" si="34"/>
        <v>0</v>
      </c>
      <c r="I220" s="12">
        <f>TRUNC(단가대비표!V189,0)</f>
        <v>0</v>
      </c>
      <c r="J220" s="12">
        <f t="shared" si="35"/>
        <v>0</v>
      </c>
      <c r="K220" s="12">
        <f t="shared" si="36"/>
        <v>0</v>
      </c>
      <c r="L220" s="12">
        <f t="shared" si="37"/>
        <v>0</v>
      </c>
      <c r="M220" s="13" t="s">
        <v>52</v>
      </c>
      <c r="N220" s="1" t="s">
        <v>616</v>
      </c>
      <c r="O220" s="1" t="s">
        <v>52</v>
      </c>
      <c r="P220" s="1" t="s">
        <v>52</v>
      </c>
      <c r="Q220" s="1" t="s">
        <v>586</v>
      </c>
      <c r="R220" s="1" t="s">
        <v>67</v>
      </c>
      <c r="S220" s="1" t="s">
        <v>67</v>
      </c>
      <c r="T220" s="1" t="s">
        <v>66</v>
      </c>
      <c r="AR220" s="1" t="s">
        <v>52</v>
      </c>
      <c r="AS220" s="1" t="s">
        <v>52</v>
      </c>
      <c r="AU220" s="1" t="s">
        <v>617</v>
      </c>
      <c r="AV220">
        <v>145</v>
      </c>
    </row>
    <row r="221" spans="1:48" ht="30" customHeight="1" x14ac:dyDescent="0.3">
      <c r="A221" s="13" t="s">
        <v>618</v>
      </c>
      <c r="B221" s="13" t="s">
        <v>52</v>
      </c>
      <c r="C221" s="13" t="s">
        <v>619</v>
      </c>
      <c r="D221" s="11">
        <v>1</v>
      </c>
      <c r="E221" s="12">
        <f>TRUNC(단가대비표!O190,0)</f>
        <v>0</v>
      </c>
      <c r="F221" s="12">
        <f t="shared" si="33"/>
        <v>0</v>
      </c>
      <c r="G221" s="12">
        <f>TRUNC(단가대비표!P190,0)</f>
        <v>0</v>
      </c>
      <c r="H221" s="12">
        <f t="shared" si="34"/>
        <v>0</v>
      </c>
      <c r="I221" s="12">
        <f>TRUNC(단가대비표!V190,0)</f>
        <v>0</v>
      </c>
      <c r="J221" s="12">
        <f t="shared" si="35"/>
        <v>0</v>
      </c>
      <c r="K221" s="12">
        <f t="shared" si="36"/>
        <v>0</v>
      </c>
      <c r="L221" s="12">
        <f t="shared" si="37"/>
        <v>0</v>
      </c>
      <c r="M221" s="13" t="s">
        <v>52</v>
      </c>
      <c r="N221" s="1" t="s">
        <v>620</v>
      </c>
      <c r="O221" s="1" t="s">
        <v>52</v>
      </c>
      <c r="P221" s="1" t="s">
        <v>52</v>
      </c>
      <c r="Q221" s="1" t="s">
        <v>586</v>
      </c>
      <c r="R221" s="1" t="s">
        <v>67</v>
      </c>
      <c r="S221" s="1" t="s">
        <v>67</v>
      </c>
      <c r="T221" s="1" t="s">
        <v>66</v>
      </c>
      <c r="AR221" s="1" t="s">
        <v>52</v>
      </c>
      <c r="AS221" s="1" t="s">
        <v>52</v>
      </c>
      <c r="AU221" s="1" t="s">
        <v>621</v>
      </c>
      <c r="AV221">
        <v>146</v>
      </c>
    </row>
    <row r="222" spans="1:48" ht="30" customHeight="1" x14ac:dyDescent="0.3">
      <c r="A222" s="13" t="s">
        <v>622</v>
      </c>
      <c r="B222" s="13" t="s">
        <v>52</v>
      </c>
      <c r="C222" s="13" t="s">
        <v>619</v>
      </c>
      <c r="D222" s="11">
        <v>1</v>
      </c>
      <c r="E222" s="12">
        <f>TRUNC(단가대비표!O191,0)</f>
        <v>0</v>
      </c>
      <c r="F222" s="12">
        <f t="shared" si="33"/>
        <v>0</v>
      </c>
      <c r="G222" s="12">
        <f>TRUNC(단가대비표!P191,0)</f>
        <v>0</v>
      </c>
      <c r="H222" s="12">
        <f t="shared" si="34"/>
        <v>0</v>
      </c>
      <c r="I222" s="12">
        <f>TRUNC(단가대비표!V191,0)</f>
        <v>0</v>
      </c>
      <c r="J222" s="12">
        <f t="shared" si="35"/>
        <v>0</v>
      </c>
      <c r="K222" s="12">
        <f t="shared" si="36"/>
        <v>0</v>
      </c>
      <c r="L222" s="12">
        <f t="shared" si="37"/>
        <v>0</v>
      </c>
      <c r="M222" s="13" t="s">
        <v>52</v>
      </c>
      <c r="N222" s="1" t="s">
        <v>623</v>
      </c>
      <c r="O222" s="1" t="s">
        <v>52</v>
      </c>
      <c r="P222" s="1" t="s">
        <v>52</v>
      </c>
      <c r="Q222" s="1" t="s">
        <v>586</v>
      </c>
      <c r="R222" s="1" t="s">
        <v>67</v>
      </c>
      <c r="S222" s="1" t="s">
        <v>67</v>
      </c>
      <c r="T222" s="1" t="s">
        <v>66</v>
      </c>
      <c r="AR222" s="1" t="s">
        <v>52</v>
      </c>
      <c r="AS222" s="1" t="s">
        <v>52</v>
      </c>
      <c r="AU222" s="1" t="s">
        <v>624</v>
      </c>
      <c r="AV222">
        <v>147</v>
      </c>
    </row>
    <row r="223" spans="1:48" ht="30" customHeight="1" x14ac:dyDescent="0.3">
      <c r="A223" s="13" t="s">
        <v>625</v>
      </c>
      <c r="B223" s="13" t="s">
        <v>52</v>
      </c>
      <c r="C223" s="13" t="s">
        <v>626</v>
      </c>
      <c r="D223" s="11">
        <v>1</v>
      </c>
      <c r="E223" s="12">
        <f>TRUNC(단가대비표!O192,0)</f>
        <v>0</v>
      </c>
      <c r="F223" s="12">
        <f t="shared" si="33"/>
        <v>0</v>
      </c>
      <c r="G223" s="12">
        <f>TRUNC(단가대비표!P192,0)</f>
        <v>0</v>
      </c>
      <c r="H223" s="12">
        <f t="shared" si="34"/>
        <v>0</v>
      </c>
      <c r="I223" s="12">
        <f>TRUNC(단가대비표!V192,0)</f>
        <v>0</v>
      </c>
      <c r="J223" s="12">
        <f t="shared" si="35"/>
        <v>0</v>
      </c>
      <c r="K223" s="12">
        <f t="shared" si="36"/>
        <v>0</v>
      </c>
      <c r="L223" s="12">
        <f t="shared" si="37"/>
        <v>0</v>
      </c>
      <c r="M223" s="13" t="s">
        <v>52</v>
      </c>
      <c r="N223" s="1" t="s">
        <v>627</v>
      </c>
      <c r="O223" s="1" t="s">
        <v>52</v>
      </c>
      <c r="P223" s="1" t="s">
        <v>52</v>
      </c>
      <c r="Q223" s="1" t="s">
        <v>586</v>
      </c>
      <c r="R223" s="1" t="s">
        <v>67</v>
      </c>
      <c r="S223" s="1" t="s">
        <v>67</v>
      </c>
      <c r="T223" s="1" t="s">
        <v>66</v>
      </c>
      <c r="AR223" s="1" t="s">
        <v>52</v>
      </c>
      <c r="AS223" s="1" t="s">
        <v>52</v>
      </c>
      <c r="AU223" s="1" t="s">
        <v>628</v>
      </c>
      <c r="AV223">
        <v>148</v>
      </c>
    </row>
    <row r="224" spans="1:48" ht="30" customHeight="1" x14ac:dyDescent="0.3">
      <c r="A224" s="13" t="s">
        <v>629</v>
      </c>
      <c r="B224" s="13" t="s">
        <v>52</v>
      </c>
      <c r="C224" s="13" t="s">
        <v>630</v>
      </c>
      <c r="D224" s="11">
        <v>1</v>
      </c>
      <c r="E224" s="12">
        <f>TRUNC(단가대비표!O193,0)</f>
        <v>0</v>
      </c>
      <c r="F224" s="12">
        <f t="shared" si="33"/>
        <v>0</v>
      </c>
      <c r="G224" s="12">
        <f>TRUNC(단가대비표!P193,0)</f>
        <v>0</v>
      </c>
      <c r="H224" s="12">
        <f t="shared" si="34"/>
        <v>0</v>
      </c>
      <c r="I224" s="12">
        <f>TRUNC(단가대비표!V193,0)</f>
        <v>0</v>
      </c>
      <c r="J224" s="12">
        <f t="shared" si="35"/>
        <v>0</v>
      </c>
      <c r="K224" s="12">
        <f t="shared" si="36"/>
        <v>0</v>
      </c>
      <c r="L224" s="12">
        <f t="shared" si="37"/>
        <v>0</v>
      </c>
      <c r="M224" s="13" t="s">
        <v>52</v>
      </c>
      <c r="N224" s="1" t="s">
        <v>631</v>
      </c>
      <c r="O224" s="1" t="s">
        <v>52</v>
      </c>
      <c r="P224" s="1" t="s">
        <v>52</v>
      </c>
      <c r="Q224" s="1" t="s">
        <v>586</v>
      </c>
      <c r="R224" s="1" t="s">
        <v>67</v>
      </c>
      <c r="S224" s="1" t="s">
        <v>67</v>
      </c>
      <c r="T224" s="1" t="s">
        <v>66</v>
      </c>
      <c r="AR224" s="1" t="s">
        <v>52</v>
      </c>
      <c r="AS224" s="1" t="s">
        <v>52</v>
      </c>
      <c r="AU224" s="1" t="s">
        <v>632</v>
      </c>
      <c r="AV224">
        <v>149</v>
      </c>
    </row>
    <row r="225" spans="1:48" ht="30" customHeight="1" x14ac:dyDescent="0.3">
      <c r="A225" s="13" t="s">
        <v>633</v>
      </c>
      <c r="B225" s="13" t="s">
        <v>634</v>
      </c>
      <c r="C225" s="13" t="s">
        <v>635</v>
      </c>
      <c r="D225" s="11">
        <v>2</v>
      </c>
      <c r="E225" s="12">
        <f>TRUNC(단가대비표!O166,0)</f>
        <v>0</v>
      </c>
      <c r="F225" s="12">
        <f t="shared" si="33"/>
        <v>0</v>
      </c>
      <c r="G225" s="12">
        <f>TRUNC(단가대비표!P166,0)</f>
        <v>0</v>
      </c>
      <c r="H225" s="12">
        <f t="shared" si="34"/>
        <v>0</v>
      </c>
      <c r="I225" s="12">
        <f>TRUNC(단가대비표!V166,0)</f>
        <v>0</v>
      </c>
      <c r="J225" s="12">
        <f t="shared" si="35"/>
        <v>0</v>
      </c>
      <c r="K225" s="12">
        <f t="shared" si="36"/>
        <v>0</v>
      </c>
      <c r="L225" s="12">
        <f t="shared" si="37"/>
        <v>0</v>
      </c>
      <c r="M225" s="13" t="s">
        <v>52</v>
      </c>
      <c r="N225" s="1" t="s">
        <v>636</v>
      </c>
      <c r="O225" s="1" t="s">
        <v>52</v>
      </c>
      <c r="P225" s="1" t="s">
        <v>52</v>
      </c>
      <c r="Q225" s="1" t="s">
        <v>586</v>
      </c>
      <c r="R225" s="1" t="s">
        <v>67</v>
      </c>
      <c r="S225" s="1" t="s">
        <v>67</v>
      </c>
      <c r="T225" s="1" t="s">
        <v>66</v>
      </c>
      <c r="X225">
        <v>1</v>
      </c>
      <c r="AR225" s="1" t="s">
        <v>52</v>
      </c>
      <c r="AS225" s="1" t="s">
        <v>52</v>
      </c>
      <c r="AU225" s="1" t="s">
        <v>637</v>
      </c>
      <c r="AV225">
        <v>150</v>
      </c>
    </row>
    <row r="226" spans="1:48" ht="30" customHeight="1" x14ac:dyDescent="0.3">
      <c r="A226" s="13" t="s">
        <v>638</v>
      </c>
      <c r="B226" s="13" t="s">
        <v>634</v>
      </c>
      <c r="C226" s="13" t="s">
        <v>635</v>
      </c>
      <c r="D226" s="11">
        <v>2</v>
      </c>
      <c r="E226" s="12">
        <f>TRUNC(단가대비표!O169,0)</f>
        <v>0</v>
      </c>
      <c r="F226" s="12">
        <f t="shared" si="33"/>
        <v>0</v>
      </c>
      <c r="G226" s="12">
        <f>TRUNC(단가대비표!P169,0)</f>
        <v>0</v>
      </c>
      <c r="H226" s="12">
        <f t="shared" si="34"/>
        <v>0</v>
      </c>
      <c r="I226" s="12">
        <f>TRUNC(단가대비표!V169,0)</f>
        <v>0</v>
      </c>
      <c r="J226" s="12">
        <f t="shared" si="35"/>
        <v>0</v>
      </c>
      <c r="K226" s="12">
        <f t="shared" si="36"/>
        <v>0</v>
      </c>
      <c r="L226" s="12">
        <f t="shared" si="37"/>
        <v>0</v>
      </c>
      <c r="M226" s="13" t="s">
        <v>52</v>
      </c>
      <c r="N226" s="1" t="s">
        <v>639</v>
      </c>
      <c r="O226" s="1" t="s">
        <v>52</v>
      </c>
      <c r="P226" s="1" t="s">
        <v>52</v>
      </c>
      <c r="Q226" s="1" t="s">
        <v>586</v>
      </c>
      <c r="R226" s="1" t="s">
        <v>67</v>
      </c>
      <c r="S226" s="1" t="s">
        <v>67</v>
      </c>
      <c r="T226" s="1" t="s">
        <v>66</v>
      </c>
      <c r="X226">
        <v>1</v>
      </c>
      <c r="AR226" s="1" t="s">
        <v>52</v>
      </c>
      <c r="AS226" s="1" t="s">
        <v>52</v>
      </c>
      <c r="AU226" s="1" t="s">
        <v>640</v>
      </c>
      <c r="AV226">
        <v>151</v>
      </c>
    </row>
    <row r="227" spans="1:48" ht="30" customHeight="1" x14ac:dyDescent="0.3">
      <c r="A227" s="13" t="s">
        <v>641</v>
      </c>
      <c r="B227" s="13" t="s">
        <v>634</v>
      </c>
      <c r="C227" s="13" t="s">
        <v>635</v>
      </c>
      <c r="D227" s="11">
        <v>2</v>
      </c>
      <c r="E227" s="12">
        <f>TRUNC(단가대비표!O172,0)</f>
        <v>0</v>
      </c>
      <c r="F227" s="12">
        <f t="shared" si="33"/>
        <v>0</v>
      </c>
      <c r="G227" s="12">
        <f>TRUNC(단가대비표!P172,0)</f>
        <v>0</v>
      </c>
      <c r="H227" s="12">
        <f t="shared" si="34"/>
        <v>0</v>
      </c>
      <c r="I227" s="12">
        <f>TRUNC(단가대비표!V172,0)</f>
        <v>0</v>
      </c>
      <c r="J227" s="12">
        <f t="shared" si="35"/>
        <v>0</v>
      </c>
      <c r="K227" s="12">
        <f t="shared" si="36"/>
        <v>0</v>
      </c>
      <c r="L227" s="12">
        <f t="shared" si="37"/>
        <v>0</v>
      </c>
      <c r="M227" s="13" t="s">
        <v>52</v>
      </c>
      <c r="N227" s="1" t="s">
        <v>642</v>
      </c>
      <c r="O227" s="1" t="s">
        <v>52</v>
      </c>
      <c r="P227" s="1" t="s">
        <v>52</v>
      </c>
      <c r="Q227" s="1" t="s">
        <v>586</v>
      </c>
      <c r="R227" s="1" t="s">
        <v>67</v>
      </c>
      <c r="S227" s="1" t="s">
        <v>67</v>
      </c>
      <c r="T227" s="1" t="s">
        <v>66</v>
      </c>
      <c r="X227">
        <v>1</v>
      </c>
      <c r="AR227" s="1" t="s">
        <v>52</v>
      </c>
      <c r="AS227" s="1" t="s">
        <v>52</v>
      </c>
      <c r="AU227" s="1" t="s">
        <v>643</v>
      </c>
      <c r="AV227">
        <v>152</v>
      </c>
    </row>
    <row r="228" spans="1:48" ht="30" customHeight="1" x14ac:dyDescent="0.3">
      <c r="A228" s="13" t="s">
        <v>644</v>
      </c>
      <c r="B228" s="13" t="s">
        <v>634</v>
      </c>
      <c r="C228" s="13" t="s">
        <v>635</v>
      </c>
      <c r="D228" s="11">
        <v>2</v>
      </c>
      <c r="E228" s="12">
        <f>TRUNC(단가대비표!O176,0)</f>
        <v>0</v>
      </c>
      <c r="F228" s="12">
        <f t="shared" si="33"/>
        <v>0</v>
      </c>
      <c r="G228" s="12">
        <f>TRUNC(단가대비표!P176,0)</f>
        <v>0</v>
      </c>
      <c r="H228" s="12">
        <f t="shared" si="34"/>
        <v>0</v>
      </c>
      <c r="I228" s="12">
        <f>TRUNC(단가대비표!V176,0)</f>
        <v>0</v>
      </c>
      <c r="J228" s="12">
        <f t="shared" si="35"/>
        <v>0</v>
      </c>
      <c r="K228" s="12">
        <f t="shared" si="36"/>
        <v>0</v>
      </c>
      <c r="L228" s="12">
        <f t="shared" si="37"/>
        <v>0</v>
      </c>
      <c r="M228" s="13" t="s">
        <v>52</v>
      </c>
      <c r="N228" s="1" t="s">
        <v>645</v>
      </c>
      <c r="O228" s="1" t="s">
        <v>52</v>
      </c>
      <c r="P228" s="1" t="s">
        <v>52</v>
      </c>
      <c r="Q228" s="1" t="s">
        <v>586</v>
      </c>
      <c r="R228" s="1" t="s">
        <v>67</v>
      </c>
      <c r="S228" s="1" t="s">
        <v>67</v>
      </c>
      <c r="T228" s="1" t="s">
        <v>66</v>
      </c>
      <c r="X228">
        <v>1</v>
      </c>
      <c r="AR228" s="1" t="s">
        <v>52</v>
      </c>
      <c r="AS228" s="1" t="s">
        <v>52</v>
      </c>
      <c r="AU228" s="1" t="s">
        <v>646</v>
      </c>
      <c r="AV228">
        <v>153</v>
      </c>
    </row>
    <row r="229" spans="1:48" ht="30" customHeight="1" x14ac:dyDescent="0.3">
      <c r="A229" s="13" t="s">
        <v>647</v>
      </c>
      <c r="B229" s="13" t="s">
        <v>648</v>
      </c>
      <c r="C229" s="13" t="s">
        <v>630</v>
      </c>
      <c r="D229" s="11">
        <v>1</v>
      </c>
      <c r="E229" s="12">
        <f>ROUNDDOWN(SUMIF(X212:X229, RIGHTB(N229, 1), H212:H229)*W229, 0)</f>
        <v>0</v>
      </c>
      <c r="F229" s="12">
        <f t="shared" si="33"/>
        <v>0</v>
      </c>
      <c r="G229" s="12">
        <v>0</v>
      </c>
      <c r="H229" s="12">
        <f t="shared" si="34"/>
        <v>0</v>
      </c>
      <c r="I229" s="12">
        <v>0</v>
      </c>
      <c r="J229" s="12">
        <f t="shared" si="35"/>
        <v>0</v>
      </c>
      <c r="K229" s="12">
        <f t="shared" si="36"/>
        <v>0</v>
      </c>
      <c r="L229" s="12">
        <f t="shared" si="37"/>
        <v>0</v>
      </c>
      <c r="M229" s="13" t="s">
        <v>52</v>
      </c>
      <c r="N229" s="1" t="s">
        <v>649</v>
      </c>
      <c r="O229" s="1" t="s">
        <v>52</v>
      </c>
      <c r="P229" s="1" t="s">
        <v>52</v>
      </c>
      <c r="Q229" s="1" t="s">
        <v>586</v>
      </c>
      <c r="R229" s="1" t="s">
        <v>67</v>
      </c>
      <c r="S229" s="1" t="s">
        <v>67</v>
      </c>
      <c r="T229" s="1" t="s">
        <v>67</v>
      </c>
      <c r="U229">
        <v>1</v>
      </c>
      <c r="V229">
        <v>0</v>
      </c>
      <c r="W229">
        <v>0.03</v>
      </c>
      <c r="AR229" s="1" t="s">
        <v>52</v>
      </c>
      <c r="AS229" s="1" t="s">
        <v>52</v>
      </c>
      <c r="AU229" s="1" t="s">
        <v>650</v>
      </c>
      <c r="AV229">
        <v>314</v>
      </c>
    </row>
    <row r="230" spans="1:48" ht="30" customHeight="1" x14ac:dyDescent="0.3">
      <c r="A230" s="11"/>
      <c r="B230" s="11"/>
      <c r="C230" s="11"/>
      <c r="D230" s="11"/>
      <c r="E230" s="12"/>
      <c r="F230" s="12"/>
      <c r="G230" s="12"/>
      <c r="H230" s="12"/>
      <c r="I230" s="12"/>
      <c r="J230" s="12"/>
      <c r="K230" s="12"/>
      <c r="L230" s="12"/>
      <c r="M230" s="11"/>
      <c r="Q230" s="1" t="s">
        <v>586</v>
      </c>
    </row>
    <row r="231" spans="1:48" ht="30" customHeight="1" x14ac:dyDescent="0.3">
      <c r="A231" s="11"/>
      <c r="B231" s="11"/>
      <c r="C231" s="11"/>
      <c r="D231" s="11"/>
      <c r="E231" s="12"/>
      <c r="F231" s="12"/>
      <c r="G231" s="12"/>
      <c r="H231" s="12"/>
      <c r="I231" s="12"/>
      <c r="J231" s="12"/>
      <c r="K231" s="12"/>
      <c r="L231" s="12"/>
      <c r="M231" s="11"/>
      <c r="Q231" s="1" t="s">
        <v>586</v>
      </c>
    </row>
    <row r="232" spans="1:48" ht="30" customHeight="1" x14ac:dyDescent="0.3">
      <c r="A232" s="11"/>
      <c r="B232" s="11"/>
      <c r="C232" s="11"/>
      <c r="D232" s="11"/>
      <c r="E232" s="12"/>
      <c r="F232" s="12"/>
      <c r="G232" s="12"/>
      <c r="H232" s="12"/>
      <c r="I232" s="12"/>
      <c r="J232" s="12"/>
      <c r="K232" s="12"/>
      <c r="L232" s="12"/>
      <c r="M232" s="11"/>
      <c r="Q232" s="1" t="s">
        <v>586</v>
      </c>
    </row>
    <row r="233" spans="1:48" ht="30" customHeight="1" x14ac:dyDescent="0.3">
      <c r="A233" s="13" t="s">
        <v>116</v>
      </c>
      <c r="B233" s="11"/>
      <c r="C233" s="11"/>
      <c r="D233" s="11"/>
      <c r="E233" s="12"/>
      <c r="F233" s="12">
        <f>SUMIF(Q212:Q232,"010105",F212:F232)</f>
        <v>0</v>
      </c>
      <c r="G233" s="12"/>
      <c r="H233" s="12">
        <f>SUMIF(Q212:Q232,"010105",H212:H232)</f>
        <v>0</v>
      </c>
      <c r="I233" s="12"/>
      <c r="J233" s="12">
        <f>SUMIF(Q212:Q232,"010105",J212:J232)</f>
        <v>0</v>
      </c>
      <c r="K233" s="12"/>
      <c r="L233" s="12">
        <f>SUMIF(Q212:Q232,"010105",L212:L232)</f>
        <v>0</v>
      </c>
      <c r="M233" s="11"/>
      <c r="N233" t="s">
        <v>117</v>
      </c>
    </row>
    <row r="234" spans="1:48" ht="30" customHeight="1" x14ac:dyDescent="0.3">
      <c r="A234" s="13" t="s">
        <v>653</v>
      </c>
      <c r="B234" s="13" t="s">
        <v>655</v>
      </c>
      <c r="C234" s="11"/>
      <c r="D234" s="11"/>
      <c r="E234" s="12"/>
      <c r="F234" s="12"/>
      <c r="G234" s="12"/>
      <c r="H234" s="12"/>
      <c r="I234" s="12"/>
      <c r="J234" s="12"/>
      <c r="K234" s="12"/>
      <c r="L234" s="12"/>
      <c r="M234" s="11"/>
      <c r="Q234" s="1" t="s">
        <v>654</v>
      </c>
    </row>
    <row r="235" spans="1:48" ht="30" customHeight="1" x14ac:dyDescent="0.3">
      <c r="A235" s="13" t="s">
        <v>656</v>
      </c>
      <c r="B235" s="13" t="s">
        <v>657</v>
      </c>
      <c r="C235" s="13" t="s">
        <v>122</v>
      </c>
      <c r="D235" s="11">
        <v>150</v>
      </c>
      <c r="E235" s="12">
        <f>TRUNC(단가대비표!O157,0)</f>
        <v>0</v>
      </c>
      <c r="F235" s="12">
        <f t="shared" ref="F235:F244" si="38">TRUNC(E235*D235, 0)</f>
        <v>0</v>
      </c>
      <c r="G235" s="12">
        <f>TRUNC(단가대비표!P157,0)</f>
        <v>0</v>
      </c>
      <c r="H235" s="12">
        <f t="shared" ref="H235:H244" si="39">TRUNC(G235*D235, 0)</f>
        <v>0</v>
      </c>
      <c r="I235" s="12">
        <f>TRUNC(단가대비표!V157,0)</f>
        <v>0</v>
      </c>
      <c r="J235" s="12">
        <f t="shared" ref="J235:J244" si="40">TRUNC(I235*D235, 0)</f>
        <v>0</v>
      </c>
      <c r="K235" s="12">
        <f t="shared" ref="K235:K244" si="41">TRUNC(E235+G235+I235, 0)</f>
        <v>0</v>
      </c>
      <c r="L235" s="12">
        <f t="shared" ref="L235:L244" si="42">TRUNC(F235+H235+J235, 0)</f>
        <v>0</v>
      </c>
      <c r="M235" s="13" t="s">
        <v>52</v>
      </c>
      <c r="N235" s="1" t="s">
        <v>658</v>
      </c>
      <c r="O235" s="1" t="s">
        <v>52</v>
      </c>
      <c r="P235" s="1" t="s">
        <v>52</v>
      </c>
      <c r="Q235" s="1" t="s">
        <v>654</v>
      </c>
      <c r="R235" s="1" t="s">
        <v>67</v>
      </c>
      <c r="S235" s="1" t="s">
        <v>67</v>
      </c>
      <c r="T235" s="1" t="s">
        <v>66</v>
      </c>
      <c r="X235">
        <v>1</v>
      </c>
      <c r="Y235">
        <v>2</v>
      </c>
      <c r="AR235" s="1" t="s">
        <v>52</v>
      </c>
      <c r="AS235" s="1" t="s">
        <v>52</v>
      </c>
      <c r="AU235" s="1" t="s">
        <v>659</v>
      </c>
      <c r="AV235">
        <v>156</v>
      </c>
    </row>
    <row r="236" spans="1:48" ht="30" customHeight="1" x14ac:dyDescent="0.3">
      <c r="A236" s="13" t="s">
        <v>660</v>
      </c>
      <c r="B236" s="13" t="s">
        <v>661</v>
      </c>
      <c r="C236" s="13" t="s">
        <v>122</v>
      </c>
      <c r="D236" s="11">
        <v>150</v>
      </c>
      <c r="E236" s="12">
        <f>TRUNC(단가대비표!O160,0)</f>
        <v>0</v>
      </c>
      <c r="F236" s="12">
        <f t="shared" si="38"/>
        <v>0</v>
      </c>
      <c r="G236" s="12">
        <f>TRUNC(단가대비표!P160,0)</f>
        <v>0</v>
      </c>
      <c r="H236" s="12">
        <f t="shared" si="39"/>
        <v>0</v>
      </c>
      <c r="I236" s="12">
        <f>TRUNC(단가대비표!V160,0)</f>
        <v>0</v>
      </c>
      <c r="J236" s="12">
        <f t="shared" si="40"/>
        <v>0</v>
      </c>
      <c r="K236" s="12">
        <f t="shared" si="41"/>
        <v>0</v>
      </c>
      <c r="L236" s="12">
        <f t="shared" si="42"/>
        <v>0</v>
      </c>
      <c r="M236" s="13" t="s">
        <v>52</v>
      </c>
      <c r="N236" s="1" t="s">
        <v>662</v>
      </c>
      <c r="O236" s="1" t="s">
        <v>52</v>
      </c>
      <c r="P236" s="1" t="s">
        <v>52</v>
      </c>
      <c r="Q236" s="1" t="s">
        <v>654</v>
      </c>
      <c r="R236" s="1" t="s">
        <v>67</v>
      </c>
      <c r="S236" s="1" t="s">
        <v>67</v>
      </c>
      <c r="T236" s="1" t="s">
        <v>66</v>
      </c>
      <c r="X236">
        <v>1</v>
      </c>
      <c r="Y236">
        <v>2</v>
      </c>
      <c r="AR236" s="1" t="s">
        <v>52</v>
      </c>
      <c r="AS236" s="1" t="s">
        <v>52</v>
      </c>
      <c r="AU236" s="1" t="s">
        <v>663</v>
      </c>
      <c r="AV236">
        <v>157</v>
      </c>
    </row>
    <row r="237" spans="1:48" ht="30" customHeight="1" x14ac:dyDescent="0.3">
      <c r="A237" s="13" t="s">
        <v>664</v>
      </c>
      <c r="B237" s="13" t="s">
        <v>665</v>
      </c>
      <c r="C237" s="13" t="s">
        <v>630</v>
      </c>
      <c r="D237" s="11">
        <v>1</v>
      </c>
      <c r="E237" s="12">
        <f>ROUNDDOWN(SUMIF(X235:X244, RIGHTB(N237, 1), F235:F244)*W237, 0)</f>
        <v>0</v>
      </c>
      <c r="F237" s="12">
        <f t="shared" si="38"/>
        <v>0</v>
      </c>
      <c r="G237" s="12">
        <v>0</v>
      </c>
      <c r="H237" s="12">
        <f t="shared" si="39"/>
        <v>0</v>
      </c>
      <c r="I237" s="12">
        <v>0</v>
      </c>
      <c r="J237" s="12">
        <f t="shared" si="40"/>
        <v>0</v>
      </c>
      <c r="K237" s="12">
        <f t="shared" si="41"/>
        <v>0</v>
      </c>
      <c r="L237" s="12">
        <f t="shared" si="42"/>
        <v>0</v>
      </c>
      <c r="M237" s="13" t="s">
        <v>52</v>
      </c>
      <c r="N237" s="1" t="s">
        <v>649</v>
      </c>
      <c r="O237" s="1" t="s">
        <v>52</v>
      </c>
      <c r="P237" s="1" t="s">
        <v>52</v>
      </c>
      <c r="Q237" s="1" t="s">
        <v>654</v>
      </c>
      <c r="R237" s="1" t="s">
        <v>67</v>
      </c>
      <c r="S237" s="1" t="s">
        <v>67</v>
      </c>
      <c r="T237" s="1" t="s">
        <v>67</v>
      </c>
      <c r="U237">
        <v>0</v>
      </c>
      <c r="V237">
        <v>0</v>
      </c>
      <c r="W237">
        <v>0.2</v>
      </c>
      <c r="AR237" s="1" t="s">
        <v>52</v>
      </c>
      <c r="AS237" s="1" t="s">
        <v>52</v>
      </c>
      <c r="AU237" s="1" t="s">
        <v>666</v>
      </c>
      <c r="AV237">
        <v>317</v>
      </c>
    </row>
    <row r="238" spans="1:48" ht="30" customHeight="1" x14ac:dyDescent="0.3">
      <c r="A238" s="13" t="s">
        <v>667</v>
      </c>
      <c r="B238" s="13" t="s">
        <v>668</v>
      </c>
      <c r="C238" s="13" t="s">
        <v>630</v>
      </c>
      <c r="D238" s="11">
        <v>1</v>
      </c>
      <c r="E238" s="12">
        <f>ROUNDDOWN(SUMIF(Y235:Y244, RIGHTB(N238, 1), F235:F244)*W238, 0)</f>
        <v>0</v>
      </c>
      <c r="F238" s="12">
        <f t="shared" si="38"/>
        <v>0</v>
      </c>
      <c r="G238" s="12">
        <v>0</v>
      </c>
      <c r="H238" s="12">
        <f t="shared" si="39"/>
        <v>0</v>
      </c>
      <c r="I238" s="12">
        <v>0</v>
      </c>
      <c r="J238" s="12">
        <f t="shared" si="40"/>
        <v>0</v>
      </c>
      <c r="K238" s="12">
        <f t="shared" si="41"/>
        <v>0</v>
      </c>
      <c r="L238" s="12">
        <f t="shared" si="42"/>
        <v>0</v>
      </c>
      <c r="M238" s="13" t="s">
        <v>52</v>
      </c>
      <c r="N238" s="1" t="s">
        <v>669</v>
      </c>
      <c r="O238" s="1" t="s">
        <v>52</v>
      </c>
      <c r="P238" s="1" t="s">
        <v>52</v>
      </c>
      <c r="Q238" s="1" t="s">
        <v>654</v>
      </c>
      <c r="R238" s="1" t="s">
        <v>67</v>
      </c>
      <c r="S238" s="1" t="s">
        <v>67</v>
      </c>
      <c r="T238" s="1" t="s">
        <v>67</v>
      </c>
      <c r="U238">
        <v>0</v>
      </c>
      <c r="V238">
        <v>0</v>
      </c>
      <c r="W238">
        <v>0.02</v>
      </c>
      <c r="AR238" s="1" t="s">
        <v>52</v>
      </c>
      <c r="AS238" s="1" t="s">
        <v>52</v>
      </c>
      <c r="AU238" s="1" t="s">
        <v>670</v>
      </c>
      <c r="AV238">
        <v>318</v>
      </c>
    </row>
    <row r="239" spans="1:48" ht="30" customHeight="1" x14ac:dyDescent="0.3">
      <c r="A239" s="13" t="s">
        <v>671</v>
      </c>
      <c r="B239" s="13" t="s">
        <v>615</v>
      </c>
      <c r="C239" s="13" t="s">
        <v>76</v>
      </c>
      <c r="D239" s="11">
        <v>38</v>
      </c>
      <c r="E239" s="12">
        <f>TRUNC(단가대비표!O162,0)</f>
        <v>0</v>
      </c>
      <c r="F239" s="12">
        <f t="shared" si="38"/>
        <v>0</v>
      </c>
      <c r="G239" s="12">
        <f>TRUNC(단가대비표!P162,0)</f>
        <v>0</v>
      </c>
      <c r="H239" s="12">
        <f t="shared" si="39"/>
        <v>0</v>
      </c>
      <c r="I239" s="12">
        <f>TRUNC(단가대비표!V162,0)</f>
        <v>0</v>
      </c>
      <c r="J239" s="12">
        <f t="shared" si="40"/>
        <v>0</v>
      </c>
      <c r="K239" s="12">
        <f t="shared" si="41"/>
        <v>0</v>
      </c>
      <c r="L239" s="12">
        <f t="shared" si="42"/>
        <v>0</v>
      </c>
      <c r="M239" s="13" t="s">
        <v>52</v>
      </c>
      <c r="N239" s="1" t="s">
        <v>672</v>
      </c>
      <c r="O239" s="1" t="s">
        <v>52</v>
      </c>
      <c r="P239" s="1" t="s">
        <v>52</v>
      </c>
      <c r="Q239" s="1" t="s">
        <v>654</v>
      </c>
      <c r="R239" s="1" t="s">
        <v>67</v>
      </c>
      <c r="S239" s="1" t="s">
        <v>67</v>
      </c>
      <c r="T239" s="1" t="s">
        <v>66</v>
      </c>
      <c r="AR239" s="1" t="s">
        <v>52</v>
      </c>
      <c r="AS239" s="1" t="s">
        <v>52</v>
      </c>
      <c r="AU239" s="1" t="s">
        <v>673</v>
      </c>
      <c r="AV239">
        <v>158</v>
      </c>
    </row>
    <row r="240" spans="1:48" ht="30" customHeight="1" x14ac:dyDescent="0.3">
      <c r="A240" s="13" t="s">
        <v>674</v>
      </c>
      <c r="B240" s="13" t="s">
        <v>615</v>
      </c>
      <c r="C240" s="13" t="s">
        <v>122</v>
      </c>
      <c r="D240" s="11">
        <v>38</v>
      </c>
      <c r="E240" s="12">
        <f>TRUNC(단가대비표!O163,0)</f>
        <v>0</v>
      </c>
      <c r="F240" s="12">
        <f t="shared" si="38"/>
        <v>0</v>
      </c>
      <c r="G240" s="12">
        <f>TRUNC(단가대비표!P163,0)</f>
        <v>0</v>
      </c>
      <c r="H240" s="12">
        <f t="shared" si="39"/>
        <v>0</v>
      </c>
      <c r="I240" s="12">
        <f>TRUNC(단가대비표!V163,0)</f>
        <v>0</v>
      </c>
      <c r="J240" s="12">
        <f t="shared" si="40"/>
        <v>0</v>
      </c>
      <c r="K240" s="12">
        <f t="shared" si="41"/>
        <v>0</v>
      </c>
      <c r="L240" s="12">
        <f t="shared" si="42"/>
        <v>0</v>
      </c>
      <c r="M240" s="13" t="s">
        <v>52</v>
      </c>
      <c r="N240" s="1" t="s">
        <v>675</v>
      </c>
      <c r="O240" s="1" t="s">
        <v>52</v>
      </c>
      <c r="P240" s="1" t="s">
        <v>52</v>
      </c>
      <c r="Q240" s="1" t="s">
        <v>654</v>
      </c>
      <c r="R240" s="1" t="s">
        <v>67</v>
      </c>
      <c r="S240" s="1" t="s">
        <v>67</v>
      </c>
      <c r="T240" s="1" t="s">
        <v>66</v>
      </c>
      <c r="AR240" s="1" t="s">
        <v>52</v>
      </c>
      <c r="AS240" s="1" t="s">
        <v>52</v>
      </c>
      <c r="AU240" s="1" t="s">
        <v>676</v>
      </c>
      <c r="AV240">
        <v>159</v>
      </c>
    </row>
    <row r="241" spans="1:48" ht="30" customHeight="1" x14ac:dyDescent="0.3">
      <c r="A241" s="13" t="s">
        <v>677</v>
      </c>
      <c r="B241" s="13" t="s">
        <v>678</v>
      </c>
      <c r="C241" s="13" t="s">
        <v>122</v>
      </c>
      <c r="D241" s="11">
        <v>10</v>
      </c>
      <c r="E241" s="12">
        <f>TRUNC(단가대비표!O164,0)</f>
        <v>0</v>
      </c>
      <c r="F241" s="12">
        <f t="shared" si="38"/>
        <v>0</v>
      </c>
      <c r="G241" s="12">
        <f>TRUNC(단가대비표!P164,0)</f>
        <v>0</v>
      </c>
      <c r="H241" s="12">
        <f t="shared" si="39"/>
        <v>0</v>
      </c>
      <c r="I241" s="12">
        <f>TRUNC(단가대비표!V164,0)</f>
        <v>0</v>
      </c>
      <c r="J241" s="12">
        <f t="shared" si="40"/>
        <v>0</v>
      </c>
      <c r="K241" s="12">
        <f t="shared" si="41"/>
        <v>0</v>
      </c>
      <c r="L241" s="12">
        <f t="shared" si="42"/>
        <v>0</v>
      </c>
      <c r="M241" s="13" t="s">
        <v>52</v>
      </c>
      <c r="N241" s="1" t="s">
        <v>679</v>
      </c>
      <c r="O241" s="1" t="s">
        <v>52</v>
      </c>
      <c r="P241" s="1" t="s">
        <v>52</v>
      </c>
      <c r="Q241" s="1" t="s">
        <v>654</v>
      </c>
      <c r="R241" s="1" t="s">
        <v>67</v>
      </c>
      <c r="S241" s="1" t="s">
        <v>67</v>
      </c>
      <c r="T241" s="1" t="s">
        <v>66</v>
      </c>
      <c r="AR241" s="1" t="s">
        <v>52</v>
      </c>
      <c r="AS241" s="1" t="s">
        <v>52</v>
      </c>
      <c r="AU241" s="1" t="s">
        <v>680</v>
      </c>
      <c r="AV241">
        <v>160</v>
      </c>
    </row>
    <row r="242" spans="1:48" ht="30" customHeight="1" x14ac:dyDescent="0.3">
      <c r="A242" s="13" t="s">
        <v>681</v>
      </c>
      <c r="B242" s="13" t="s">
        <v>634</v>
      </c>
      <c r="C242" s="13" t="s">
        <v>635</v>
      </c>
      <c r="D242" s="11">
        <v>14</v>
      </c>
      <c r="E242" s="12">
        <f>TRUNC(단가대비표!O177,0)</f>
        <v>0</v>
      </c>
      <c r="F242" s="12">
        <f t="shared" si="38"/>
        <v>0</v>
      </c>
      <c r="G242" s="12">
        <f>TRUNC(단가대비표!P177,0)</f>
        <v>0</v>
      </c>
      <c r="H242" s="12">
        <f t="shared" si="39"/>
        <v>0</v>
      </c>
      <c r="I242" s="12">
        <f>TRUNC(단가대비표!V177,0)</f>
        <v>0</v>
      </c>
      <c r="J242" s="12">
        <f t="shared" si="40"/>
        <v>0</v>
      </c>
      <c r="K242" s="12">
        <f t="shared" si="41"/>
        <v>0</v>
      </c>
      <c r="L242" s="12">
        <f t="shared" si="42"/>
        <v>0</v>
      </c>
      <c r="M242" s="13" t="s">
        <v>52</v>
      </c>
      <c r="N242" s="1" t="s">
        <v>682</v>
      </c>
      <c r="O242" s="1" t="s">
        <v>52</v>
      </c>
      <c r="P242" s="1" t="s">
        <v>52</v>
      </c>
      <c r="Q242" s="1" t="s">
        <v>654</v>
      </c>
      <c r="R242" s="1" t="s">
        <v>67</v>
      </c>
      <c r="S242" s="1" t="s">
        <v>67</v>
      </c>
      <c r="T242" s="1" t="s">
        <v>66</v>
      </c>
      <c r="Z242">
        <v>3</v>
      </c>
      <c r="AR242" s="1" t="s">
        <v>52</v>
      </c>
      <c r="AS242" s="1" t="s">
        <v>52</v>
      </c>
      <c r="AU242" s="1" t="s">
        <v>683</v>
      </c>
      <c r="AV242">
        <v>161</v>
      </c>
    </row>
    <row r="243" spans="1:48" ht="30" customHeight="1" x14ac:dyDescent="0.3">
      <c r="A243" s="13" t="s">
        <v>684</v>
      </c>
      <c r="B243" s="13" t="s">
        <v>634</v>
      </c>
      <c r="C243" s="13" t="s">
        <v>635</v>
      </c>
      <c r="D243" s="11">
        <v>3</v>
      </c>
      <c r="E243" s="12">
        <f>TRUNC(단가대비표!O180,0)</f>
        <v>0</v>
      </c>
      <c r="F243" s="12">
        <f t="shared" si="38"/>
        <v>0</v>
      </c>
      <c r="G243" s="12">
        <f>TRUNC(단가대비표!P180,0)</f>
        <v>0</v>
      </c>
      <c r="H243" s="12">
        <f t="shared" si="39"/>
        <v>0</v>
      </c>
      <c r="I243" s="12">
        <f>TRUNC(단가대비표!V180,0)</f>
        <v>0</v>
      </c>
      <c r="J243" s="12">
        <f t="shared" si="40"/>
        <v>0</v>
      </c>
      <c r="K243" s="12">
        <f t="shared" si="41"/>
        <v>0</v>
      </c>
      <c r="L243" s="12">
        <f t="shared" si="42"/>
        <v>0</v>
      </c>
      <c r="M243" s="13" t="s">
        <v>52</v>
      </c>
      <c r="N243" s="1" t="s">
        <v>685</v>
      </c>
      <c r="O243" s="1" t="s">
        <v>52</v>
      </c>
      <c r="P243" s="1" t="s">
        <v>52</v>
      </c>
      <c r="Q243" s="1" t="s">
        <v>654</v>
      </c>
      <c r="R243" s="1" t="s">
        <v>67</v>
      </c>
      <c r="S243" s="1" t="s">
        <v>67</v>
      </c>
      <c r="T243" s="1" t="s">
        <v>66</v>
      </c>
      <c r="Z243">
        <v>3</v>
      </c>
      <c r="AR243" s="1" t="s">
        <v>52</v>
      </c>
      <c r="AS243" s="1" t="s">
        <v>52</v>
      </c>
      <c r="AU243" s="1" t="s">
        <v>686</v>
      </c>
      <c r="AV243">
        <v>162</v>
      </c>
    </row>
    <row r="244" spans="1:48" ht="30" customHeight="1" x14ac:dyDescent="0.3">
      <c r="A244" s="13" t="s">
        <v>647</v>
      </c>
      <c r="B244" s="13" t="s">
        <v>648</v>
      </c>
      <c r="C244" s="13" t="s">
        <v>630</v>
      </c>
      <c r="D244" s="11">
        <v>1</v>
      </c>
      <c r="E244" s="12">
        <f>ROUNDDOWN(SUMIF(Z235:Z244, RIGHTB(N244, 1), H235:H244)*W244, 0)</f>
        <v>0</v>
      </c>
      <c r="F244" s="12">
        <f t="shared" si="38"/>
        <v>0</v>
      </c>
      <c r="G244" s="12">
        <v>0</v>
      </c>
      <c r="H244" s="12">
        <f t="shared" si="39"/>
        <v>0</v>
      </c>
      <c r="I244" s="12">
        <v>0</v>
      </c>
      <c r="J244" s="12">
        <f t="shared" si="40"/>
        <v>0</v>
      </c>
      <c r="K244" s="12">
        <f t="shared" si="41"/>
        <v>0</v>
      </c>
      <c r="L244" s="12">
        <f t="shared" si="42"/>
        <v>0</v>
      </c>
      <c r="M244" s="13" t="s">
        <v>52</v>
      </c>
      <c r="N244" s="1" t="s">
        <v>687</v>
      </c>
      <c r="O244" s="1" t="s">
        <v>52</v>
      </c>
      <c r="P244" s="1" t="s">
        <v>52</v>
      </c>
      <c r="Q244" s="1" t="s">
        <v>654</v>
      </c>
      <c r="R244" s="1" t="s">
        <v>67</v>
      </c>
      <c r="S244" s="1" t="s">
        <v>67</v>
      </c>
      <c r="T244" s="1" t="s">
        <v>67</v>
      </c>
      <c r="U244">
        <v>1</v>
      </c>
      <c r="V244">
        <v>0</v>
      </c>
      <c r="W244">
        <v>0.03</v>
      </c>
      <c r="AR244" s="1" t="s">
        <v>52</v>
      </c>
      <c r="AS244" s="1" t="s">
        <v>52</v>
      </c>
      <c r="AU244" s="1" t="s">
        <v>688</v>
      </c>
      <c r="AV244">
        <v>315</v>
      </c>
    </row>
    <row r="245" spans="1:48" ht="30" customHeight="1" x14ac:dyDescent="0.3">
      <c r="A245" s="11"/>
      <c r="B245" s="11"/>
      <c r="C245" s="11"/>
      <c r="D245" s="11"/>
      <c r="E245" s="12"/>
      <c r="F245" s="12"/>
      <c r="G245" s="12"/>
      <c r="H245" s="12"/>
      <c r="I245" s="12"/>
      <c r="J245" s="12"/>
      <c r="K245" s="12"/>
      <c r="L245" s="12"/>
      <c r="M245" s="11"/>
      <c r="Q245" s="1" t="s">
        <v>654</v>
      </c>
    </row>
    <row r="246" spans="1:48" ht="30" customHeight="1" x14ac:dyDescent="0.3">
      <c r="A246" s="11"/>
      <c r="B246" s="11"/>
      <c r="C246" s="11"/>
      <c r="D246" s="11"/>
      <c r="E246" s="12"/>
      <c r="F246" s="12"/>
      <c r="G246" s="12"/>
      <c r="H246" s="12"/>
      <c r="I246" s="12"/>
      <c r="J246" s="12"/>
      <c r="K246" s="12"/>
      <c r="L246" s="12"/>
      <c r="M246" s="11"/>
      <c r="Q246" s="1" t="s">
        <v>654</v>
      </c>
    </row>
    <row r="247" spans="1:48" ht="30" customHeight="1" x14ac:dyDescent="0.3">
      <c r="A247" s="11"/>
      <c r="B247" s="11"/>
      <c r="C247" s="11"/>
      <c r="D247" s="11"/>
      <c r="E247" s="12"/>
      <c r="F247" s="12"/>
      <c r="G247" s="12"/>
      <c r="H247" s="12"/>
      <c r="I247" s="12"/>
      <c r="J247" s="12"/>
      <c r="K247" s="12"/>
      <c r="L247" s="12"/>
      <c r="M247" s="11"/>
      <c r="Q247" s="1" t="s">
        <v>654</v>
      </c>
    </row>
    <row r="248" spans="1:48" ht="30" customHeight="1" x14ac:dyDescent="0.3">
      <c r="A248" s="11"/>
      <c r="B248" s="11"/>
      <c r="C248" s="11"/>
      <c r="D248" s="11"/>
      <c r="E248" s="12"/>
      <c r="F248" s="12"/>
      <c r="G248" s="12"/>
      <c r="H248" s="12"/>
      <c r="I248" s="12"/>
      <c r="J248" s="12"/>
      <c r="K248" s="12"/>
      <c r="L248" s="12"/>
      <c r="M248" s="11"/>
      <c r="Q248" s="1" t="s">
        <v>654</v>
      </c>
    </row>
    <row r="249" spans="1:48" ht="30" customHeight="1" x14ac:dyDescent="0.3">
      <c r="A249" s="11"/>
      <c r="B249" s="11"/>
      <c r="C249" s="11"/>
      <c r="D249" s="11"/>
      <c r="E249" s="12"/>
      <c r="F249" s="12"/>
      <c r="G249" s="12"/>
      <c r="H249" s="12"/>
      <c r="I249" s="12"/>
      <c r="J249" s="12"/>
      <c r="K249" s="12"/>
      <c r="L249" s="12"/>
      <c r="M249" s="11"/>
      <c r="Q249" s="1" t="s">
        <v>654</v>
      </c>
    </row>
    <row r="250" spans="1:48" ht="30" customHeight="1" x14ac:dyDescent="0.3">
      <c r="A250" s="11"/>
      <c r="B250" s="11"/>
      <c r="C250" s="11"/>
      <c r="D250" s="11"/>
      <c r="E250" s="12"/>
      <c r="F250" s="12"/>
      <c r="G250" s="12"/>
      <c r="H250" s="12"/>
      <c r="I250" s="12"/>
      <c r="J250" s="12"/>
      <c r="K250" s="12"/>
      <c r="L250" s="12"/>
      <c r="M250" s="11"/>
      <c r="Q250" s="1" t="s">
        <v>654</v>
      </c>
    </row>
    <row r="251" spans="1:48" ht="30" customHeight="1" x14ac:dyDescent="0.3">
      <c r="A251" s="11"/>
      <c r="B251" s="11"/>
      <c r="C251" s="11"/>
      <c r="D251" s="11"/>
      <c r="E251" s="12"/>
      <c r="F251" s="12"/>
      <c r="G251" s="12"/>
      <c r="H251" s="12"/>
      <c r="I251" s="12"/>
      <c r="J251" s="12"/>
      <c r="K251" s="12"/>
      <c r="L251" s="12"/>
      <c r="M251" s="11"/>
      <c r="Q251" s="1" t="s">
        <v>654</v>
      </c>
    </row>
    <row r="252" spans="1:48" ht="30" customHeight="1" x14ac:dyDescent="0.3">
      <c r="A252" s="11"/>
      <c r="B252" s="11"/>
      <c r="C252" s="11"/>
      <c r="D252" s="11"/>
      <c r="E252" s="12"/>
      <c r="F252" s="12"/>
      <c r="G252" s="12"/>
      <c r="H252" s="12"/>
      <c r="I252" s="12"/>
      <c r="J252" s="12"/>
      <c r="K252" s="12"/>
      <c r="L252" s="12"/>
      <c r="M252" s="11"/>
      <c r="Q252" s="1" t="s">
        <v>654</v>
      </c>
    </row>
    <row r="253" spans="1:48" ht="30" customHeight="1" x14ac:dyDescent="0.3">
      <c r="A253" s="11"/>
      <c r="B253" s="11"/>
      <c r="C253" s="11"/>
      <c r="D253" s="11"/>
      <c r="E253" s="12"/>
      <c r="F253" s="12"/>
      <c r="G253" s="12"/>
      <c r="H253" s="12"/>
      <c r="I253" s="12"/>
      <c r="J253" s="12"/>
      <c r="K253" s="12"/>
      <c r="L253" s="12"/>
      <c r="M253" s="11"/>
      <c r="Q253" s="1" t="s">
        <v>654</v>
      </c>
    </row>
    <row r="254" spans="1:48" ht="30" customHeight="1" x14ac:dyDescent="0.3">
      <c r="A254" s="11"/>
      <c r="B254" s="11"/>
      <c r="C254" s="11"/>
      <c r="D254" s="11"/>
      <c r="E254" s="12"/>
      <c r="F254" s="12"/>
      <c r="G254" s="12"/>
      <c r="H254" s="12"/>
      <c r="I254" s="12"/>
      <c r="J254" s="12"/>
      <c r="K254" s="12"/>
      <c r="L254" s="12"/>
      <c r="M254" s="11"/>
      <c r="Q254" s="1" t="s">
        <v>654</v>
      </c>
    </row>
    <row r="255" spans="1:48" ht="30" customHeight="1" x14ac:dyDescent="0.3">
      <c r="A255" s="11"/>
      <c r="B255" s="11"/>
      <c r="C255" s="11"/>
      <c r="D255" s="11"/>
      <c r="E255" s="12"/>
      <c r="F255" s="12"/>
      <c r="G255" s="12"/>
      <c r="H255" s="12"/>
      <c r="I255" s="12"/>
      <c r="J255" s="12"/>
      <c r="K255" s="12"/>
      <c r="L255" s="12"/>
      <c r="M255" s="11"/>
      <c r="Q255" s="1" t="s">
        <v>654</v>
      </c>
    </row>
    <row r="256" spans="1:48" ht="30" customHeight="1" x14ac:dyDescent="0.3">
      <c r="A256" s="13" t="s">
        <v>116</v>
      </c>
      <c r="B256" s="11"/>
      <c r="C256" s="11"/>
      <c r="D256" s="11"/>
      <c r="E256" s="12"/>
      <c r="F256" s="12">
        <f>SUMIF(Q235:Q255,"01010601",F235:F255)</f>
        <v>0</v>
      </c>
      <c r="G256" s="12"/>
      <c r="H256" s="12">
        <f>SUMIF(Q235:Q255,"01010601",H235:H255)</f>
        <v>0</v>
      </c>
      <c r="I256" s="12"/>
      <c r="J256" s="12">
        <f>SUMIF(Q235:Q255,"01010601",J235:J255)</f>
        <v>0</v>
      </c>
      <c r="K256" s="12"/>
      <c r="L256" s="12">
        <f>SUMIF(Q235:Q255,"01010601",L235:L255)</f>
        <v>0</v>
      </c>
      <c r="M256" s="11"/>
      <c r="N256" t="s">
        <v>117</v>
      </c>
    </row>
    <row r="257" spans="1:48" ht="30" customHeight="1" x14ac:dyDescent="0.3">
      <c r="A257" s="13" t="s">
        <v>689</v>
      </c>
      <c r="B257" s="13" t="s">
        <v>655</v>
      </c>
      <c r="C257" s="11"/>
      <c r="D257" s="11"/>
      <c r="E257" s="12"/>
      <c r="F257" s="12"/>
      <c r="G257" s="12"/>
      <c r="H257" s="12"/>
      <c r="I257" s="12"/>
      <c r="J257" s="12"/>
      <c r="K257" s="12"/>
      <c r="L257" s="12"/>
      <c r="M257" s="11"/>
      <c r="Q257" s="1" t="s">
        <v>690</v>
      </c>
    </row>
    <row r="258" spans="1:48" ht="30" customHeight="1" x14ac:dyDescent="0.3">
      <c r="A258" s="13" t="s">
        <v>656</v>
      </c>
      <c r="B258" s="13" t="s">
        <v>657</v>
      </c>
      <c r="C258" s="13" t="s">
        <v>122</v>
      </c>
      <c r="D258" s="11">
        <v>21</v>
      </c>
      <c r="E258" s="12">
        <f>TRUNC(단가대비표!O157,0)</f>
        <v>0</v>
      </c>
      <c r="F258" s="12">
        <f t="shared" ref="F258:F272" si="43">TRUNC(E258*D258, 0)</f>
        <v>0</v>
      </c>
      <c r="G258" s="12">
        <f>TRUNC(단가대비표!P157,0)</f>
        <v>0</v>
      </c>
      <c r="H258" s="12">
        <f t="shared" ref="H258:H272" si="44">TRUNC(G258*D258, 0)</f>
        <v>0</v>
      </c>
      <c r="I258" s="12">
        <f>TRUNC(단가대비표!V157,0)</f>
        <v>0</v>
      </c>
      <c r="J258" s="12">
        <f t="shared" ref="J258:J272" si="45">TRUNC(I258*D258, 0)</f>
        <v>0</v>
      </c>
      <c r="K258" s="12">
        <f t="shared" ref="K258:K272" si="46">TRUNC(E258+G258+I258, 0)</f>
        <v>0</v>
      </c>
      <c r="L258" s="12">
        <f t="shared" ref="L258:L272" si="47">TRUNC(F258+H258+J258, 0)</f>
        <v>0</v>
      </c>
      <c r="M258" s="13" t="s">
        <v>52</v>
      </c>
      <c r="N258" s="1" t="s">
        <v>658</v>
      </c>
      <c r="O258" s="1" t="s">
        <v>52</v>
      </c>
      <c r="P258" s="1" t="s">
        <v>52</v>
      </c>
      <c r="Q258" s="1" t="s">
        <v>690</v>
      </c>
      <c r="R258" s="1" t="s">
        <v>67</v>
      </c>
      <c r="S258" s="1" t="s">
        <v>67</v>
      </c>
      <c r="T258" s="1" t="s">
        <v>66</v>
      </c>
      <c r="X258">
        <v>1</v>
      </c>
      <c r="Y258">
        <v>2</v>
      </c>
      <c r="AR258" s="1" t="s">
        <v>52</v>
      </c>
      <c r="AS258" s="1" t="s">
        <v>52</v>
      </c>
      <c r="AU258" s="1" t="s">
        <v>691</v>
      </c>
      <c r="AV258">
        <v>165</v>
      </c>
    </row>
    <row r="259" spans="1:48" ht="30" customHeight="1" x14ac:dyDescent="0.3">
      <c r="A259" s="13" t="s">
        <v>692</v>
      </c>
      <c r="B259" s="13" t="s">
        <v>657</v>
      </c>
      <c r="C259" s="13" t="s">
        <v>122</v>
      </c>
      <c r="D259" s="11">
        <v>2</v>
      </c>
      <c r="E259" s="12">
        <f>TRUNC(단가대비표!O158,0)</f>
        <v>0</v>
      </c>
      <c r="F259" s="12">
        <f t="shared" si="43"/>
        <v>0</v>
      </c>
      <c r="G259" s="12">
        <f>TRUNC(단가대비표!P158,0)</f>
        <v>0</v>
      </c>
      <c r="H259" s="12">
        <f t="shared" si="44"/>
        <v>0</v>
      </c>
      <c r="I259" s="12">
        <f>TRUNC(단가대비표!V158,0)</f>
        <v>0</v>
      </c>
      <c r="J259" s="12">
        <f t="shared" si="45"/>
        <v>0</v>
      </c>
      <c r="K259" s="12">
        <f t="shared" si="46"/>
        <v>0</v>
      </c>
      <c r="L259" s="12">
        <f t="shared" si="47"/>
        <v>0</v>
      </c>
      <c r="M259" s="13" t="s">
        <v>52</v>
      </c>
      <c r="N259" s="1" t="s">
        <v>693</v>
      </c>
      <c r="O259" s="1" t="s">
        <v>52</v>
      </c>
      <c r="P259" s="1" t="s">
        <v>52</v>
      </c>
      <c r="Q259" s="1" t="s">
        <v>690</v>
      </c>
      <c r="R259" s="1" t="s">
        <v>67</v>
      </c>
      <c r="S259" s="1" t="s">
        <v>67</v>
      </c>
      <c r="T259" s="1" t="s">
        <v>66</v>
      </c>
      <c r="X259">
        <v>1</v>
      </c>
      <c r="Y259">
        <v>2</v>
      </c>
      <c r="AR259" s="1" t="s">
        <v>52</v>
      </c>
      <c r="AS259" s="1" t="s">
        <v>52</v>
      </c>
      <c r="AU259" s="1" t="s">
        <v>694</v>
      </c>
      <c r="AV259">
        <v>166</v>
      </c>
    </row>
    <row r="260" spans="1:48" ht="30" customHeight="1" x14ac:dyDescent="0.3">
      <c r="A260" s="13" t="s">
        <v>695</v>
      </c>
      <c r="B260" s="13" t="s">
        <v>657</v>
      </c>
      <c r="C260" s="13" t="s">
        <v>76</v>
      </c>
      <c r="D260" s="11">
        <v>4</v>
      </c>
      <c r="E260" s="12">
        <f>TRUNC(단가대비표!O159,0)</f>
        <v>0</v>
      </c>
      <c r="F260" s="12">
        <f t="shared" si="43"/>
        <v>0</v>
      </c>
      <c r="G260" s="12">
        <f>TRUNC(단가대비표!P159,0)</f>
        <v>0</v>
      </c>
      <c r="H260" s="12">
        <f t="shared" si="44"/>
        <v>0</v>
      </c>
      <c r="I260" s="12">
        <f>TRUNC(단가대비표!V159,0)</f>
        <v>0</v>
      </c>
      <c r="J260" s="12">
        <f t="shared" si="45"/>
        <v>0</v>
      </c>
      <c r="K260" s="12">
        <f t="shared" si="46"/>
        <v>0</v>
      </c>
      <c r="L260" s="12">
        <f t="shared" si="47"/>
        <v>0</v>
      </c>
      <c r="M260" s="13" t="s">
        <v>52</v>
      </c>
      <c r="N260" s="1" t="s">
        <v>696</v>
      </c>
      <c r="O260" s="1" t="s">
        <v>52</v>
      </c>
      <c r="P260" s="1" t="s">
        <v>52</v>
      </c>
      <c r="Q260" s="1" t="s">
        <v>690</v>
      </c>
      <c r="R260" s="1" t="s">
        <v>67</v>
      </c>
      <c r="S260" s="1" t="s">
        <v>67</v>
      </c>
      <c r="T260" s="1" t="s">
        <v>66</v>
      </c>
      <c r="X260">
        <v>1</v>
      </c>
      <c r="Y260">
        <v>2</v>
      </c>
      <c r="AR260" s="1" t="s">
        <v>52</v>
      </c>
      <c r="AS260" s="1" t="s">
        <v>52</v>
      </c>
      <c r="AU260" s="1" t="s">
        <v>697</v>
      </c>
      <c r="AV260">
        <v>167</v>
      </c>
    </row>
    <row r="261" spans="1:48" ht="30" customHeight="1" x14ac:dyDescent="0.3">
      <c r="A261" s="13" t="s">
        <v>660</v>
      </c>
      <c r="B261" s="13" t="s">
        <v>698</v>
      </c>
      <c r="C261" s="13" t="s">
        <v>122</v>
      </c>
      <c r="D261" s="11">
        <v>21</v>
      </c>
      <c r="E261" s="12">
        <f>TRUNC(단가대비표!O161,0)</f>
        <v>0</v>
      </c>
      <c r="F261" s="12">
        <f t="shared" si="43"/>
        <v>0</v>
      </c>
      <c r="G261" s="12">
        <f>TRUNC(단가대비표!P161,0)</f>
        <v>0</v>
      </c>
      <c r="H261" s="12">
        <f t="shared" si="44"/>
        <v>0</v>
      </c>
      <c r="I261" s="12">
        <f>TRUNC(단가대비표!V161,0)</f>
        <v>0</v>
      </c>
      <c r="J261" s="12">
        <f t="shared" si="45"/>
        <v>0</v>
      </c>
      <c r="K261" s="12">
        <f t="shared" si="46"/>
        <v>0</v>
      </c>
      <c r="L261" s="12">
        <f t="shared" si="47"/>
        <v>0</v>
      </c>
      <c r="M261" s="13" t="s">
        <v>52</v>
      </c>
      <c r="N261" s="1" t="s">
        <v>699</v>
      </c>
      <c r="O261" s="1" t="s">
        <v>52</v>
      </c>
      <c r="P261" s="1" t="s">
        <v>52</v>
      </c>
      <c r="Q261" s="1" t="s">
        <v>690</v>
      </c>
      <c r="R261" s="1" t="s">
        <v>67</v>
      </c>
      <c r="S261" s="1" t="s">
        <v>67</v>
      </c>
      <c r="T261" s="1" t="s">
        <v>66</v>
      </c>
      <c r="X261">
        <v>1</v>
      </c>
      <c r="Y261">
        <v>2</v>
      </c>
      <c r="AR261" s="1" t="s">
        <v>52</v>
      </c>
      <c r="AS261" s="1" t="s">
        <v>52</v>
      </c>
      <c r="AU261" s="1" t="s">
        <v>700</v>
      </c>
      <c r="AV261">
        <v>168</v>
      </c>
    </row>
    <row r="262" spans="1:48" ht="30" customHeight="1" x14ac:dyDescent="0.3">
      <c r="A262" s="13" t="s">
        <v>664</v>
      </c>
      <c r="B262" s="13" t="s">
        <v>665</v>
      </c>
      <c r="C262" s="13" t="s">
        <v>630</v>
      </c>
      <c r="D262" s="11">
        <v>1</v>
      </c>
      <c r="E262" s="12">
        <f>ROUNDDOWN(SUMIF(X258:X272, RIGHTB(N262, 1), F258:F272)*W262, 0)</f>
        <v>0</v>
      </c>
      <c r="F262" s="12">
        <f t="shared" si="43"/>
        <v>0</v>
      </c>
      <c r="G262" s="12">
        <v>0</v>
      </c>
      <c r="H262" s="12">
        <f t="shared" si="44"/>
        <v>0</v>
      </c>
      <c r="I262" s="12">
        <v>0</v>
      </c>
      <c r="J262" s="12">
        <f t="shared" si="45"/>
        <v>0</v>
      </c>
      <c r="K262" s="12">
        <f t="shared" si="46"/>
        <v>0</v>
      </c>
      <c r="L262" s="12">
        <f t="shared" si="47"/>
        <v>0</v>
      </c>
      <c r="M262" s="13" t="s">
        <v>52</v>
      </c>
      <c r="N262" s="1" t="s">
        <v>649</v>
      </c>
      <c r="O262" s="1" t="s">
        <v>52</v>
      </c>
      <c r="P262" s="1" t="s">
        <v>52</v>
      </c>
      <c r="Q262" s="1" t="s">
        <v>690</v>
      </c>
      <c r="R262" s="1" t="s">
        <v>67</v>
      </c>
      <c r="S262" s="1" t="s">
        <v>67</v>
      </c>
      <c r="T262" s="1" t="s">
        <v>67</v>
      </c>
      <c r="U262">
        <v>0</v>
      </c>
      <c r="V262">
        <v>0</v>
      </c>
      <c r="W262">
        <v>0.2</v>
      </c>
      <c r="AR262" s="1" t="s">
        <v>52</v>
      </c>
      <c r="AS262" s="1" t="s">
        <v>52</v>
      </c>
      <c r="AU262" s="1" t="s">
        <v>701</v>
      </c>
      <c r="AV262">
        <v>319</v>
      </c>
    </row>
    <row r="263" spans="1:48" ht="30" customHeight="1" x14ac:dyDescent="0.3">
      <c r="A263" s="13" t="s">
        <v>667</v>
      </c>
      <c r="B263" s="13" t="s">
        <v>668</v>
      </c>
      <c r="C263" s="13" t="s">
        <v>630</v>
      </c>
      <c r="D263" s="11">
        <v>1</v>
      </c>
      <c r="E263" s="12">
        <f>ROUNDDOWN(SUMIF(Y258:Y272, RIGHTB(N263, 1), F258:F272)*W263, 0)</f>
        <v>0</v>
      </c>
      <c r="F263" s="12">
        <f t="shared" si="43"/>
        <v>0</v>
      </c>
      <c r="G263" s="12">
        <v>0</v>
      </c>
      <c r="H263" s="12">
        <f t="shared" si="44"/>
        <v>0</v>
      </c>
      <c r="I263" s="12">
        <v>0</v>
      </c>
      <c r="J263" s="12">
        <f t="shared" si="45"/>
        <v>0</v>
      </c>
      <c r="K263" s="12">
        <f t="shared" si="46"/>
        <v>0</v>
      </c>
      <c r="L263" s="12">
        <f t="shared" si="47"/>
        <v>0</v>
      </c>
      <c r="M263" s="13" t="s">
        <v>52</v>
      </c>
      <c r="N263" s="1" t="s">
        <v>669</v>
      </c>
      <c r="O263" s="1" t="s">
        <v>52</v>
      </c>
      <c r="P263" s="1" t="s">
        <v>52</v>
      </c>
      <c r="Q263" s="1" t="s">
        <v>690</v>
      </c>
      <c r="R263" s="1" t="s">
        <v>67</v>
      </c>
      <c r="S263" s="1" t="s">
        <v>67</v>
      </c>
      <c r="T263" s="1" t="s">
        <v>67</v>
      </c>
      <c r="U263">
        <v>0</v>
      </c>
      <c r="V263">
        <v>0</v>
      </c>
      <c r="W263">
        <v>0.02</v>
      </c>
      <c r="AR263" s="1" t="s">
        <v>52</v>
      </c>
      <c r="AS263" s="1" t="s">
        <v>52</v>
      </c>
      <c r="AU263" s="1" t="s">
        <v>702</v>
      </c>
      <c r="AV263">
        <v>320</v>
      </c>
    </row>
    <row r="264" spans="1:48" ht="30" customHeight="1" x14ac:dyDescent="0.3">
      <c r="A264" s="13" t="s">
        <v>671</v>
      </c>
      <c r="B264" s="13" t="s">
        <v>615</v>
      </c>
      <c r="C264" s="13" t="s">
        <v>76</v>
      </c>
      <c r="D264" s="11">
        <v>5</v>
      </c>
      <c r="E264" s="12">
        <f>TRUNC(단가대비표!O162,0)</f>
        <v>0</v>
      </c>
      <c r="F264" s="12">
        <f t="shared" si="43"/>
        <v>0</v>
      </c>
      <c r="G264" s="12">
        <f>TRUNC(단가대비표!P162,0)</f>
        <v>0</v>
      </c>
      <c r="H264" s="12">
        <f t="shared" si="44"/>
        <v>0</v>
      </c>
      <c r="I264" s="12">
        <f>TRUNC(단가대비표!V162,0)</f>
        <v>0</v>
      </c>
      <c r="J264" s="12">
        <f t="shared" si="45"/>
        <v>0</v>
      </c>
      <c r="K264" s="12">
        <f t="shared" si="46"/>
        <v>0</v>
      </c>
      <c r="L264" s="12">
        <f t="shared" si="47"/>
        <v>0</v>
      </c>
      <c r="M264" s="13" t="s">
        <v>52</v>
      </c>
      <c r="N264" s="1" t="s">
        <v>672</v>
      </c>
      <c r="O264" s="1" t="s">
        <v>52</v>
      </c>
      <c r="P264" s="1" t="s">
        <v>52</v>
      </c>
      <c r="Q264" s="1" t="s">
        <v>690</v>
      </c>
      <c r="R264" s="1" t="s">
        <v>67</v>
      </c>
      <c r="S264" s="1" t="s">
        <v>67</v>
      </c>
      <c r="T264" s="1" t="s">
        <v>66</v>
      </c>
      <c r="AR264" s="1" t="s">
        <v>52</v>
      </c>
      <c r="AS264" s="1" t="s">
        <v>52</v>
      </c>
      <c r="AU264" s="1" t="s">
        <v>703</v>
      </c>
      <c r="AV264">
        <v>169</v>
      </c>
    </row>
    <row r="265" spans="1:48" ht="30" customHeight="1" x14ac:dyDescent="0.3">
      <c r="A265" s="13" t="s">
        <v>674</v>
      </c>
      <c r="B265" s="13" t="s">
        <v>615</v>
      </c>
      <c r="C265" s="13" t="s">
        <v>122</v>
      </c>
      <c r="D265" s="11">
        <v>5</v>
      </c>
      <c r="E265" s="12">
        <f>TRUNC(단가대비표!O163,0)</f>
        <v>0</v>
      </c>
      <c r="F265" s="12">
        <f t="shared" si="43"/>
        <v>0</v>
      </c>
      <c r="G265" s="12">
        <f>TRUNC(단가대비표!P163,0)</f>
        <v>0</v>
      </c>
      <c r="H265" s="12">
        <f t="shared" si="44"/>
        <v>0</v>
      </c>
      <c r="I265" s="12">
        <f>TRUNC(단가대비표!V163,0)</f>
        <v>0</v>
      </c>
      <c r="J265" s="12">
        <f t="shared" si="45"/>
        <v>0</v>
      </c>
      <c r="K265" s="12">
        <f t="shared" si="46"/>
        <v>0</v>
      </c>
      <c r="L265" s="12">
        <f t="shared" si="47"/>
        <v>0</v>
      </c>
      <c r="M265" s="13" t="s">
        <v>52</v>
      </c>
      <c r="N265" s="1" t="s">
        <v>675</v>
      </c>
      <c r="O265" s="1" t="s">
        <v>52</v>
      </c>
      <c r="P265" s="1" t="s">
        <v>52</v>
      </c>
      <c r="Q265" s="1" t="s">
        <v>690</v>
      </c>
      <c r="R265" s="1" t="s">
        <v>67</v>
      </c>
      <c r="S265" s="1" t="s">
        <v>67</v>
      </c>
      <c r="T265" s="1" t="s">
        <v>66</v>
      </c>
      <c r="AR265" s="1" t="s">
        <v>52</v>
      </c>
      <c r="AS265" s="1" t="s">
        <v>52</v>
      </c>
      <c r="AU265" s="1" t="s">
        <v>704</v>
      </c>
      <c r="AV265">
        <v>170</v>
      </c>
    </row>
    <row r="266" spans="1:48" ht="30" customHeight="1" x14ac:dyDescent="0.3">
      <c r="A266" s="13" t="s">
        <v>677</v>
      </c>
      <c r="B266" s="13" t="s">
        <v>678</v>
      </c>
      <c r="C266" s="13" t="s">
        <v>122</v>
      </c>
      <c r="D266" s="11">
        <v>2</v>
      </c>
      <c r="E266" s="12">
        <f>TRUNC(단가대비표!O164,0)</f>
        <v>0</v>
      </c>
      <c r="F266" s="12">
        <f t="shared" si="43"/>
        <v>0</v>
      </c>
      <c r="G266" s="12">
        <f>TRUNC(단가대비표!P164,0)</f>
        <v>0</v>
      </c>
      <c r="H266" s="12">
        <f t="shared" si="44"/>
        <v>0</v>
      </c>
      <c r="I266" s="12">
        <f>TRUNC(단가대비표!V164,0)</f>
        <v>0</v>
      </c>
      <c r="J266" s="12">
        <f t="shared" si="45"/>
        <v>0</v>
      </c>
      <c r="K266" s="12">
        <f t="shared" si="46"/>
        <v>0</v>
      </c>
      <c r="L266" s="12">
        <f t="shared" si="47"/>
        <v>0</v>
      </c>
      <c r="M266" s="13" t="s">
        <v>52</v>
      </c>
      <c r="N266" s="1" t="s">
        <v>679</v>
      </c>
      <c r="O266" s="1" t="s">
        <v>52</v>
      </c>
      <c r="P266" s="1" t="s">
        <v>52</v>
      </c>
      <c r="Q266" s="1" t="s">
        <v>690</v>
      </c>
      <c r="R266" s="1" t="s">
        <v>67</v>
      </c>
      <c r="S266" s="1" t="s">
        <v>67</v>
      </c>
      <c r="T266" s="1" t="s">
        <v>66</v>
      </c>
      <c r="AR266" s="1" t="s">
        <v>52</v>
      </c>
      <c r="AS266" s="1" t="s">
        <v>52</v>
      </c>
      <c r="AU266" s="1" t="s">
        <v>705</v>
      </c>
      <c r="AV266">
        <v>171</v>
      </c>
    </row>
    <row r="267" spans="1:48" ht="30" customHeight="1" x14ac:dyDescent="0.3">
      <c r="A267" s="13" t="s">
        <v>706</v>
      </c>
      <c r="B267" s="13" t="s">
        <v>707</v>
      </c>
      <c r="C267" s="13" t="s">
        <v>76</v>
      </c>
      <c r="D267" s="11">
        <v>3</v>
      </c>
      <c r="E267" s="12">
        <f>TRUNC(단가대비표!O165,0)</f>
        <v>0</v>
      </c>
      <c r="F267" s="12">
        <f t="shared" si="43"/>
        <v>0</v>
      </c>
      <c r="G267" s="12">
        <f>TRUNC(단가대비표!P165,0)</f>
        <v>0</v>
      </c>
      <c r="H267" s="12">
        <f t="shared" si="44"/>
        <v>0</v>
      </c>
      <c r="I267" s="12">
        <f>TRUNC(단가대비표!V165,0)</f>
        <v>0</v>
      </c>
      <c r="J267" s="12">
        <f t="shared" si="45"/>
        <v>0</v>
      </c>
      <c r="K267" s="12">
        <f t="shared" si="46"/>
        <v>0</v>
      </c>
      <c r="L267" s="12">
        <f t="shared" si="47"/>
        <v>0</v>
      </c>
      <c r="M267" s="13" t="s">
        <v>52</v>
      </c>
      <c r="N267" s="1" t="s">
        <v>708</v>
      </c>
      <c r="O267" s="1" t="s">
        <v>52</v>
      </c>
      <c r="P267" s="1" t="s">
        <v>52</v>
      </c>
      <c r="Q267" s="1" t="s">
        <v>690</v>
      </c>
      <c r="R267" s="1" t="s">
        <v>67</v>
      </c>
      <c r="S267" s="1" t="s">
        <v>67</v>
      </c>
      <c r="T267" s="1" t="s">
        <v>66</v>
      </c>
      <c r="AR267" s="1" t="s">
        <v>52</v>
      </c>
      <c r="AS267" s="1" t="s">
        <v>52</v>
      </c>
      <c r="AU267" s="1" t="s">
        <v>709</v>
      </c>
      <c r="AV267">
        <v>172</v>
      </c>
    </row>
    <row r="268" spans="1:48" ht="30" customHeight="1" x14ac:dyDescent="0.3">
      <c r="A268" s="13" t="s">
        <v>710</v>
      </c>
      <c r="B268" s="13" t="s">
        <v>52</v>
      </c>
      <c r="C268" s="13" t="s">
        <v>52</v>
      </c>
      <c r="D268" s="11">
        <v>2</v>
      </c>
      <c r="E268" s="12">
        <f>TRUNC(일위대가목록!E94,0)</f>
        <v>0</v>
      </c>
      <c r="F268" s="12">
        <f t="shared" si="43"/>
        <v>0</v>
      </c>
      <c r="G268" s="12">
        <f>TRUNC(일위대가목록!F94,0)</f>
        <v>0</v>
      </c>
      <c r="H268" s="12">
        <f t="shared" si="44"/>
        <v>0</v>
      </c>
      <c r="I268" s="12">
        <f>TRUNC(일위대가목록!G94,0)</f>
        <v>0</v>
      </c>
      <c r="J268" s="12">
        <f t="shared" si="45"/>
        <v>0</v>
      </c>
      <c r="K268" s="12">
        <f t="shared" si="46"/>
        <v>0</v>
      </c>
      <c r="L268" s="12">
        <f t="shared" si="47"/>
        <v>0</v>
      </c>
      <c r="M268" s="13" t="s">
        <v>711</v>
      </c>
      <c r="N268" s="1" t="s">
        <v>712</v>
      </c>
      <c r="O268" s="1" t="s">
        <v>52</v>
      </c>
      <c r="P268" s="1" t="s">
        <v>52</v>
      </c>
      <c r="Q268" s="1" t="s">
        <v>690</v>
      </c>
      <c r="R268" s="1" t="s">
        <v>66</v>
      </c>
      <c r="S268" s="1" t="s">
        <v>67</v>
      </c>
      <c r="T268" s="1" t="s">
        <v>67</v>
      </c>
      <c r="AR268" s="1" t="s">
        <v>52</v>
      </c>
      <c r="AS268" s="1" t="s">
        <v>52</v>
      </c>
      <c r="AU268" s="1" t="s">
        <v>713</v>
      </c>
      <c r="AV268">
        <v>164</v>
      </c>
    </row>
    <row r="269" spans="1:48" ht="30" customHeight="1" x14ac:dyDescent="0.3">
      <c r="A269" s="13" t="s">
        <v>681</v>
      </c>
      <c r="B269" s="13" t="s">
        <v>634</v>
      </c>
      <c r="C269" s="13" t="s">
        <v>635</v>
      </c>
      <c r="D269" s="11">
        <v>3</v>
      </c>
      <c r="E269" s="12">
        <f>TRUNC(단가대비표!O177,0)</f>
        <v>0</v>
      </c>
      <c r="F269" s="12">
        <f t="shared" si="43"/>
        <v>0</v>
      </c>
      <c r="G269" s="12">
        <f>TRUNC(단가대비표!P177,0)</f>
        <v>0</v>
      </c>
      <c r="H269" s="12">
        <f t="shared" si="44"/>
        <v>0</v>
      </c>
      <c r="I269" s="12">
        <f>TRUNC(단가대비표!V177,0)</f>
        <v>0</v>
      </c>
      <c r="J269" s="12">
        <f t="shared" si="45"/>
        <v>0</v>
      </c>
      <c r="K269" s="12">
        <f t="shared" si="46"/>
        <v>0</v>
      </c>
      <c r="L269" s="12">
        <f t="shared" si="47"/>
        <v>0</v>
      </c>
      <c r="M269" s="13" t="s">
        <v>52</v>
      </c>
      <c r="N269" s="1" t="s">
        <v>682</v>
      </c>
      <c r="O269" s="1" t="s">
        <v>52</v>
      </c>
      <c r="P269" s="1" t="s">
        <v>52</v>
      </c>
      <c r="Q269" s="1" t="s">
        <v>690</v>
      </c>
      <c r="R269" s="1" t="s">
        <v>67</v>
      </c>
      <c r="S269" s="1" t="s">
        <v>67</v>
      </c>
      <c r="T269" s="1" t="s">
        <v>66</v>
      </c>
      <c r="Z269">
        <v>3</v>
      </c>
      <c r="AR269" s="1" t="s">
        <v>52</v>
      </c>
      <c r="AS269" s="1" t="s">
        <v>52</v>
      </c>
      <c r="AU269" s="1" t="s">
        <v>714</v>
      </c>
      <c r="AV269">
        <v>173</v>
      </c>
    </row>
    <row r="270" spans="1:48" ht="30" customHeight="1" x14ac:dyDescent="0.3">
      <c r="A270" s="13" t="s">
        <v>715</v>
      </c>
      <c r="B270" s="13" t="s">
        <v>634</v>
      </c>
      <c r="C270" s="13" t="s">
        <v>635</v>
      </c>
      <c r="D270" s="11">
        <v>1</v>
      </c>
      <c r="E270" s="12">
        <f>TRUNC(단가대비표!O179,0)</f>
        <v>0</v>
      </c>
      <c r="F270" s="12">
        <f t="shared" si="43"/>
        <v>0</v>
      </c>
      <c r="G270" s="12">
        <f>TRUNC(단가대비표!P179,0)</f>
        <v>0</v>
      </c>
      <c r="H270" s="12">
        <f t="shared" si="44"/>
        <v>0</v>
      </c>
      <c r="I270" s="12">
        <f>TRUNC(단가대비표!V179,0)</f>
        <v>0</v>
      </c>
      <c r="J270" s="12">
        <f t="shared" si="45"/>
        <v>0</v>
      </c>
      <c r="K270" s="12">
        <f t="shared" si="46"/>
        <v>0</v>
      </c>
      <c r="L270" s="12">
        <f t="shared" si="47"/>
        <v>0</v>
      </c>
      <c r="M270" s="13" t="s">
        <v>52</v>
      </c>
      <c r="N270" s="1" t="s">
        <v>716</v>
      </c>
      <c r="O270" s="1" t="s">
        <v>52</v>
      </c>
      <c r="P270" s="1" t="s">
        <v>52</v>
      </c>
      <c r="Q270" s="1" t="s">
        <v>690</v>
      </c>
      <c r="R270" s="1" t="s">
        <v>67</v>
      </c>
      <c r="S270" s="1" t="s">
        <v>67</v>
      </c>
      <c r="T270" s="1" t="s">
        <v>66</v>
      </c>
      <c r="Z270">
        <v>3</v>
      </c>
      <c r="AR270" s="1" t="s">
        <v>52</v>
      </c>
      <c r="AS270" s="1" t="s">
        <v>52</v>
      </c>
      <c r="AU270" s="1" t="s">
        <v>717</v>
      </c>
      <c r="AV270">
        <v>174</v>
      </c>
    </row>
    <row r="271" spans="1:48" ht="30" customHeight="1" x14ac:dyDescent="0.3">
      <c r="A271" s="13" t="s">
        <v>684</v>
      </c>
      <c r="B271" s="13" t="s">
        <v>634</v>
      </c>
      <c r="C271" s="13" t="s">
        <v>635</v>
      </c>
      <c r="D271" s="11">
        <v>1</v>
      </c>
      <c r="E271" s="12">
        <f>TRUNC(단가대비표!O180,0)</f>
        <v>0</v>
      </c>
      <c r="F271" s="12">
        <f t="shared" si="43"/>
        <v>0</v>
      </c>
      <c r="G271" s="12">
        <f>TRUNC(단가대비표!P180,0)</f>
        <v>0</v>
      </c>
      <c r="H271" s="12">
        <f t="shared" si="44"/>
        <v>0</v>
      </c>
      <c r="I271" s="12">
        <f>TRUNC(단가대비표!V180,0)</f>
        <v>0</v>
      </c>
      <c r="J271" s="12">
        <f t="shared" si="45"/>
        <v>0</v>
      </c>
      <c r="K271" s="12">
        <f t="shared" si="46"/>
        <v>0</v>
      </c>
      <c r="L271" s="12">
        <f t="shared" si="47"/>
        <v>0</v>
      </c>
      <c r="M271" s="13" t="s">
        <v>52</v>
      </c>
      <c r="N271" s="1" t="s">
        <v>685</v>
      </c>
      <c r="O271" s="1" t="s">
        <v>52</v>
      </c>
      <c r="P271" s="1" t="s">
        <v>52</v>
      </c>
      <c r="Q271" s="1" t="s">
        <v>690</v>
      </c>
      <c r="R271" s="1" t="s">
        <v>67</v>
      </c>
      <c r="S271" s="1" t="s">
        <v>67</v>
      </c>
      <c r="T271" s="1" t="s">
        <v>66</v>
      </c>
      <c r="Z271">
        <v>3</v>
      </c>
      <c r="AR271" s="1" t="s">
        <v>52</v>
      </c>
      <c r="AS271" s="1" t="s">
        <v>52</v>
      </c>
      <c r="AU271" s="1" t="s">
        <v>718</v>
      </c>
      <c r="AV271">
        <v>175</v>
      </c>
    </row>
    <row r="272" spans="1:48" ht="30" customHeight="1" x14ac:dyDescent="0.3">
      <c r="A272" s="13" t="s">
        <v>647</v>
      </c>
      <c r="B272" s="13" t="s">
        <v>648</v>
      </c>
      <c r="C272" s="13" t="s">
        <v>630</v>
      </c>
      <c r="D272" s="11">
        <v>1</v>
      </c>
      <c r="E272" s="12">
        <f>ROUNDDOWN(SUMIF(Z258:Z272, RIGHTB(N272, 1), H258:H272)*W272, 0)</f>
        <v>0</v>
      </c>
      <c r="F272" s="12">
        <f t="shared" si="43"/>
        <v>0</v>
      </c>
      <c r="G272" s="12">
        <v>0</v>
      </c>
      <c r="H272" s="12">
        <f t="shared" si="44"/>
        <v>0</v>
      </c>
      <c r="I272" s="12">
        <v>0</v>
      </c>
      <c r="J272" s="12">
        <f t="shared" si="45"/>
        <v>0</v>
      </c>
      <c r="K272" s="12">
        <f t="shared" si="46"/>
        <v>0</v>
      </c>
      <c r="L272" s="12">
        <f t="shared" si="47"/>
        <v>0</v>
      </c>
      <c r="M272" s="13" t="s">
        <v>52</v>
      </c>
      <c r="N272" s="1" t="s">
        <v>687</v>
      </c>
      <c r="O272" s="1" t="s">
        <v>52</v>
      </c>
      <c r="P272" s="1" t="s">
        <v>52</v>
      </c>
      <c r="Q272" s="1" t="s">
        <v>690</v>
      </c>
      <c r="R272" s="1" t="s">
        <v>67</v>
      </c>
      <c r="S272" s="1" t="s">
        <v>67</v>
      </c>
      <c r="T272" s="1" t="s">
        <v>67</v>
      </c>
      <c r="U272">
        <v>1</v>
      </c>
      <c r="V272">
        <v>0</v>
      </c>
      <c r="W272">
        <v>0.03</v>
      </c>
      <c r="AR272" s="1" t="s">
        <v>52</v>
      </c>
      <c r="AS272" s="1" t="s">
        <v>52</v>
      </c>
      <c r="AU272" s="1" t="s">
        <v>719</v>
      </c>
      <c r="AV272">
        <v>316</v>
      </c>
    </row>
    <row r="273" spans="1:48" ht="30" customHeight="1" x14ac:dyDescent="0.3">
      <c r="A273" s="11"/>
      <c r="B273" s="11"/>
      <c r="C273" s="11"/>
      <c r="D273" s="11"/>
      <c r="E273" s="12"/>
      <c r="F273" s="12"/>
      <c r="G273" s="12"/>
      <c r="H273" s="12"/>
      <c r="I273" s="12"/>
      <c r="J273" s="12"/>
      <c r="K273" s="12"/>
      <c r="L273" s="12"/>
      <c r="M273" s="11"/>
      <c r="Q273" s="1" t="s">
        <v>690</v>
      </c>
    </row>
    <row r="274" spans="1:48" ht="30" customHeight="1" x14ac:dyDescent="0.3">
      <c r="A274" s="11"/>
      <c r="B274" s="11"/>
      <c r="C274" s="11"/>
      <c r="D274" s="11"/>
      <c r="E274" s="12"/>
      <c r="F274" s="12"/>
      <c r="G274" s="12"/>
      <c r="H274" s="12"/>
      <c r="I274" s="12"/>
      <c r="J274" s="12"/>
      <c r="K274" s="12"/>
      <c r="L274" s="12"/>
      <c r="M274" s="11"/>
      <c r="Q274" s="1" t="s">
        <v>690</v>
      </c>
    </row>
    <row r="275" spans="1:48" ht="30" customHeight="1" x14ac:dyDescent="0.3">
      <c r="A275" s="11"/>
      <c r="B275" s="11"/>
      <c r="C275" s="11"/>
      <c r="D275" s="11"/>
      <c r="E275" s="12"/>
      <c r="F275" s="12"/>
      <c r="G275" s="12"/>
      <c r="H275" s="12"/>
      <c r="I275" s="12"/>
      <c r="J275" s="12"/>
      <c r="K275" s="12"/>
      <c r="L275" s="12"/>
      <c r="M275" s="11"/>
      <c r="Q275" s="1" t="s">
        <v>690</v>
      </c>
    </row>
    <row r="276" spans="1:48" ht="30" customHeight="1" x14ac:dyDescent="0.3">
      <c r="A276" s="11"/>
      <c r="B276" s="11"/>
      <c r="C276" s="11"/>
      <c r="D276" s="11"/>
      <c r="E276" s="12"/>
      <c r="F276" s="12"/>
      <c r="G276" s="12"/>
      <c r="H276" s="12"/>
      <c r="I276" s="12"/>
      <c r="J276" s="12"/>
      <c r="K276" s="12"/>
      <c r="L276" s="12"/>
      <c r="M276" s="11"/>
      <c r="Q276" s="1" t="s">
        <v>690</v>
      </c>
    </row>
    <row r="277" spans="1:48" ht="30" customHeight="1" x14ac:dyDescent="0.3">
      <c r="A277" s="11"/>
      <c r="B277" s="11"/>
      <c r="C277" s="11"/>
      <c r="D277" s="11"/>
      <c r="E277" s="12"/>
      <c r="F277" s="12"/>
      <c r="G277" s="12"/>
      <c r="H277" s="12"/>
      <c r="I277" s="12"/>
      <c r="J277" s="12"/>
      <c r="K277" s="12"/>
      <c r="L277" s="12"/>
      <c r="M277" s="11"/>
      <c r="Q277" s="1" t="s">
        <v>690</v>
      </c>
    </row>
    <row r="278" spans="1:48" ht="30" customHeight="1" x14ac:dyDescent="0.3">
      <c r="A278" s="11"/>
      <c r="B278" s="11"/>
      <c r="C278" s="11"/>
      <c r="D278" s="11"/>
      <c r="E278" s="12"/>
      <c r="F278" s="12"/>
      <c r="G278" s="12"/>
      <c r="H278" s="12"/>
      <c r="I278" s="12"/>
      <c r="J278" s="12"/>
      <c r="K278" s="12"/>
      <c r="L278" s="12"/>
      <c r="M278" s="11"/>
      <c r="Q278" s="1" t="s">
        <v>690</v>
      </c>
    </row>
    <row r="279" spans="1:48" ht="30" customHeight="1" x14ac:dyDescent="0.3">
      <c r="A279" s="13" t="s">
        <v>116</v>
      </c>
      <c r="B279" s="11"/>
      <c r="C279" s="11"/>
      <c r="D279" s="11"/>
      <c r="E279" s="12"/>
      <c r="F279" s="12">
        <f>SUMIF(Q258:Q278,"01010602",F258:F278)</f>
        <v>0</v>
      </c>
      <c r="G279" s="12"/>
      <c r="H279" s="12">
        <f>SUMIF(Q258:Q278,"01010602",H258:H278)</f>
        <v>0</v>
      </c>
      <c r="I279" s="12"/>
      <c r="J279" s="12">
        <f>SUMIF(Q258:Q278,"01010602",J258:J278)</f>
        <v>0</v>
      </c>
      <c r="K279" s="12"/>
      <c r="L279" s="12">
        <f>SUMIF(Q258:Q278,"01010602",L258:L278)</f>
        <v>0</v>
      </c>
      <c r="M279" s="11"/>
      <c r="N279" t="s">
        <v>117</v>
      </c>
    </row>
    <row r="280" spans="1:48" ht="30" customHeight="1" x14ac:dyDescent="0.3">
      <c r="A280" s="13" t="s">
        <v>724</v>
      </c>
      <c r="B280" s="13" t="s">
        <v>726</v>
      </c>
      <c r="C280" s="11"/>
      <c r="D280" s="11"/>
      <c r="E280" s="12"/>
      <c r="F280" s="12"/>
      <c r="G280" s="12"/>
      <c r="H280" s="12"/>
      <c r="I280" s="12"/>
      <c r="J280" s="12"/>
      <c r="K280" s="12"/>
      <c r="L280" s="12"/>
      <c r="M280" s="11"/>
      <c r="Q280" s="1" t="s">
        <v>725</v>
      </c>
    </row>
    <row r="281" spans="1:48" ht="30" customHeight="1" x14ac:dyDescent="0.3">
      <c r="A281" s="13" t="s">
        <v>727</v>
      </c>
      <c r="B281" s="13" t="s">
        <v>52</v>
      </c>
      <c r="C281" s="13" t="s">
        <v>98</v>
      </c>
      <c r="D281" s="11">
        <v>5</v>
      </c>
      <c r="E281" s="12">
        <f>TRUNC(일위대가목록!E119,0)</f>
        <v>0</v>
      </c>
      <c r="F281" s="12">
        <f>TRUNC(E281*D281, 0)</f>
        <v>0</v>
      </c>
      <c r="G281" s="12">
        <f>TRUNC(일위대가목록!F119,0)</f>
        <v>0</v>
      </c>
      <c r="H281" s="12">
        <f>TRUNC(G281*D281, 0)</f>
        <v>0</v>
      </c>
      <c r="I281" s="12">
        <f>TRUNC(일위대가목록!G119,0)</f>
        <v>0</v>
      </c>
      <c r="J281" s="12">
        <f>TRUNC(I281*D281, 0)</f>
        <v>0</v>
      </c>
      <c r="K281" s="12">
        <f t="shared" ref="K281:L283" si="48">TRUNC(E281+G281+I281, 0)</f>
        <v>0</v>
      </c>
      <c r="L281" s="12">
        <f t="shared" si="48"/>
        <v>0</v>
      </c>
      <c r="M281" s="13" t="s">
        <v>728</v>
      </c>
      <c r="N281" s="1" t="s">
        <v>729</v>
      </c>
      <c r="O281" s="1" t="s">
        <v>52</v>
      </c>
      <c r="P281" s="1" t="s">
        <v>52</v>
      </c>
      <c r="Q281" s="1" t="s">
        <v>725</v>
      </c>
      <c r="R281" s="1" t="s">
        <v>66</v>
      </c>
      <c r="S281" s="1" t="s">
        <v>67</v>
      </c>
      <c r="T281" s="1" t="s">
        <v>67</v>
      </c>
      <c r="AR281" s="1" t="s">
        <v>52</v>
      </c>
      <c r="AS281" s="1" t="s">
        <v>52</v>
      </c>
      <c r="AU281" s="1" t="s">
        <v>730</v>
      </c>
      <c r="AV281">
        <v>179</v>
      </c>
    </row>
    <row r="282" spans="1:48" ht="30" customHeight="1" x14ac:dyDescent="0.3">
      <c r="A282" s="13" t="s">
        <v>731</v>
      </c>
      <c r="B282" s="13" t="s">
        <v>52</v>
      </c>
      <c r="C282" s="13" t="s">
        <v>98</v>
      </c>
      <c r="D282" s="11">
        <v>1</v>
      </c>
      <c r="E282" s="12">
        <f>TRUNC(일위대가목록!E120,0)</f>
        <v>0</v>
      </c>
      <c r="F282" s="12">
        <f>TRUNC(E282*D282, 0)</f>
        <v>0</v>
      </c>
      <c r="G282" s="12">
        <f>TRUNC(일위대가목록!F120,0)</f>
        <v>0</v>
      </c>
      <c r="H282" s="12">
        <f>TRUNC(G282*D282, 0)</f>
        <v>0</v>
      </c>
      <c r="I282" s="12">
        <f>TRUNC(일위대가목록!G120,0)</f>
        <v>0</v>
      </c>
      <c r="J282" s="12">
        <f>TRUNC(I282*D282, 0)</f>
        <v>0</v>
      </c>
      <c r="K282" s="12">
        <f t="shared" si="48"/>
        <v>0</v>
      </c>
      <c r="L282" s="12">
        <f t="shared" si="48"/>
        <v>0</v>
      </c>
      <c r="M282" s="13" t="s">
        <v>732</v>
      </c>
      <c r="N282" s="1" t="s">
        <v>733</v>
      </c>
      <c r="O282" s="1" t="s">
        <v>52</v>
      </c>
      <c r="P282" s="1" t="s">
        <v>52</v>
      </c>
      <c r="Q282" s="1" t="s">
        <v>725</v>
      </c>
      <c r="R282" s="1" t="s">
        <v>66</v>
      </c>
      <c r="S282" s="1" t="s">
        <v>67</v>
      </c>
      <c r="T282" s="1" t="s">
        <v>67</v>
      </c>
      <c r="AR282" s="1" t="s">
        <v>52</v>
      </c>
      <c r="AS282" s="1" t="s">
        <v>52</v>
      </c>
      <c r="AU282" s="1" t="s">
        <v>734</v>
      </c>
      <c r="AV282">
        <v>180</v>
      </c>
    </row>
    <row r="283" spans="1:48" ht="30" customHeight="1" x14ac:dyDescent="0.3">
      <c r="A283" s="13" t="s">
        <v>735</v>
      </c>
      <c r="B283" s="13" t="s">
        <v>52</v>
      </c>
      <c r="C283" s="13" t="s">
        <v>98</v>
      </c>
      <c r="D283" s="11">
        <v>11</v>
      </c>
      <c r="E283" s="12">
        <f>TRUNC(일위대가목록!E121,0)</f>
        <v>0</v>
      </c>
      <c r="F283" s="12">
        <f>TRUNC(E283*D283, 0)</f>
        <v>0</v>
      </c>
      <c r="G283" s="12">
        <f>TRUNC(일위대가목록!F121,0)</f>
        <v>0</v>
      </c>
      <c r="H283" s="12">
        <f>TRUNC(G283*D283, 0)</f>
        <v>0</v>
      </c>
      <c r="I283" s="12">
        <f>TRUNC(일위대가목록!G121,0)</f>
        <v>0</v>
      </c>
      <c r="J283" s="12">
        <f>TRUNC(I283*D283, 0)</f>
        <v>0</v>
      </c>
      <c r="K283" s="12">
        <f t="shared" si="48"/>
        <v>0</v>
      </c>
      <c r="L283" s="12">
        <f t="shared" si="48"/>
        <v>0</v>
      </c>
      <c r="M283" s="13" t="s">
        <v>736</v>
      </c>
      <c r="N283" s="1" t="s">
        <v>737</v>
      </c>
      <c r="O283" s="1" t="s">
        <v>52</v>
      </c>
      <c r="P283" s="1" t="s">
        <v>52</v>
      </c>
      <c r="Q283" s="1" t="s">
        <v>725</v>
      </c>
      <c r="R283" s="1" t="s">
        <v>66</v>
      </c>
      <c r="S283" s="1" t="s">
        <v>67</v>
      </c>
      <c r="T283" s="1" t="s">
        <v>67</v>
      </c>
      <c r="AR283" s="1" t="s">
        <v>52</v>
      </c>
      <c r="AS283" s="1" t="s">
        <v>52</v>
      </c>
      <c r="AU283" s="1" t="s">
        <v>738</v>
      </c>
      <c r="AV283">
        <v>181</v>
      </c>
    </row>
    <row r="284" spans="1:48" ht="30" customHeight="1" x14ac:dyDescent="0.3">
      <c r="A284" s="11"/>
      <c r="B284" s="11"/>
      <c r="C284" s="11"/>
      <c r="D284" s="11"/>
      <c r="E284" s="12"/>
      <c r="F284" s="12"/>
      <c r="G284" s="12"/>
      <c r="H284" s="12"/>
      <c r="I284" s="12"/>
      <c r="J284" s="12"/>
      <c r="K284" s="12"/>
      <c r="L284" s="12"/>
      <c r="M284" s="11"/>
      <c r="Q284" s="1" t="s">
        <v>725</v>
      </c>
    </row>
    <row r="285" spans="1:48" ht="30" customHeight="1" x14ac:dyDescent="0.3">
      <c r="A285" s="11"/>
      <c r="B285" s="11"/>
      <c r="C285" s="11"/>
      <c r="D285" s="11"/>
      <c r="E285" s="12"/>
      <c r="F285" s="12"/>
      <c r="G285" s="12"/>
      <c r="H285" s="12"/>
      <c r="I285" s="12"/>
      <c r="J285" s="12"/>
      <c r="K285" s="12"/>
      <c r="L285" s="12"/>
      <c r="M285" s="11"/>
      <c r="Q285" s="1" t="s">
        <v>725</v>
      </c>
    </row>
    <row r="286" spans="1:48" ht="30" customHeight="1" x14ac:dyDescent="0.3">
      <c r="A286" s="11"/>
      <c r="B286" s="11"/>
      <c r="C286" s="11"/>
      <c r="D286" s="11"/>
      <c r="E286" s="12"/>
      <c r="F286" s="12"/>
      <c r="G286" s="12"/>
      <c r="H286" s="12"/>
      <c r="I286" s="12"/>
      <c r="J286" s="12"/>
      <c r="K286" s="12"/>
      <c r="L286" s="12"/>
      <c r="M286" s="11"/>
      <c r="Q286" s="1" t="s">
        <v>725</v>
      </c>
    </row>
    <row r="287" spans="1:48" ht="30" customHeight="1" x14ac:dyDescent="0.3">
      <c r="A287" s="11"/>
      <c r="B287" s="11"/>
      <c r="C287" s="11"/>
      <c r="D287" s="11"/>
      <c r="E287" s="12"/>
      <c r="F287" s="12"/>
      <c r="G287" s="12"/>
      <c r="H287" s="12"/>
      <c r="I287" s="12"/>
      <c r="J287" s="12"/>
      <c r="K287" s="12"/>
      <c r="L287" s="12"/>
      <c r="M287" s="11"/>
      <c r="Q287" s="1" t="s">
        <v>725</v>
      </c>
    </row>
    <row r="288" spans="1:48" ht="30" customHeight="1" x14ac:dyDescent="0.3">
      <c r="A288" s="11"/>
      <c r="B288" s="11"/>
      <c r="C288" s="11"/>
      <c r="D288" s="11"/>
      <c r="E288" s="12"/>
      <c r="F288" s="12"/>
      <c r="G288" s="12"/>
      <c r="H288" s="12"/>
      <c r="I288" s="12"/>
      <c r="J288" s="12"/>
      <c r="K288" s="12"/>
      <c r="L288" s="12"/>
      <c r="M288" s="11"/>
      <c r="Q288" s="1" t="s">
        <v>725</v>
      </c>
    </row>
    <row r="289" spans="1:48" ht="30" customHeight="1" x14ac:dyDescent="0.3">
      <c r="A289" s="11"/>
      <c r="B289" s="11"/>
      <c r="C289" s="11"/>
      <c r="D289" s="11"/>
      <c r="E289" s="12"/>
      <c r="F289" s="12"/>
      <c r="G289" s="12"/>
      <c r="H289" s="12"/>
      <c r="I289" s="12"/>
      <c r="J289" s="12"/>
      <c r="K289" s="12"/>
      <c r="L289" s="12"/>
      <c r="M289" s="11"/>
      <c r="Q289" s="1" t="s">
        <v>725</v>
      </c>
    </row>
    <row r="290" spans="1:48" ht="30" customHeight="1" x14ac:dyDescent="0.3">
      <c r="A290" s="11"/>
      <c r="B290" s="11"/>
      <c r="C290" s="11"/>
      <c r="D290" s="11"/>
      <c r="E290" s="12"/>
      <c r="F290" s="12"/>
      <c r="G290" s="12"/>
      <c r="H290" s="12"/>
      <c r="I290" s="12"/>
      <c r="J290" s="12"/>
      <c r="K290" s="12"/>
      <c r="L290" s="12"/>
      <c r="M290" s="11"/>
      <c r="Q290" s="1" t="s">
        <v>725</v>
      </c>
    </row>
    <row r="291" spans="1:48" ht="30" customHeight="1" x14ac:dyDescent="0.3">
      <c r="A291" s="11"/>
      <c r="B291" s="11"/>
      <c r="C291" s="11"/>
      <c r="D291" s="11"/>
      <c r="E291" s="12"/>
      <c r="F291" s="12"/>
      <c r="G291" s="12"/>
      <c r="H291" s="12"/>
      <c r="I291" s="12"/>
      <c r="J291" s="12"/>
      <c r="K291" s="12"/>
      <c r="L291" s="12"/>
      <c r="M291" s="11"/>
      <c r="Q291" s="1" t="s">
        <v>725</v>
      </c>
    </row>
    <row r="292" spans="1:48" ht="30" customHeight="1" x14ac:dyDescent="0.3">
      <c r="A292" s="11"/>
      <c r="B292" s="11"/>
      <c r="C292" s="11"/>
      <c r="D292" s="11"/>
      <c r="E292" s="12"/>
      <c r="F292" s="12"/>
      <c r="G292" s="12"/>
      <c r="H292" s="12"/>
      <c r="I292" s="12"/>
      <c r="J292" s="12"/>
      <c r="K292" s="12"/>
      <c r="L292" s="12"/>
      <c r="M292" s="11"/>
      <c r="Q292" s="1" t="s">
        <v>725</v>
      </c>
    </row>
    <row r="293" spans="1:48" ht="30" customHeight="1" x14ac:dyDescent="0.3">
      <c r="A293" s="11"/>
      <c r="B293" s="11"/>
      <c r="C293" s="11"/>
      <c r="D293" s="11"/>
      <c r="E293" s="12"/>
      <c r="F293" s="12"/>
      <c r="G293" s="12"/>
      <c r="H293" s="12"/>
      <c r="I293" s="12"/>
      <c r="J293" s="12"/>
      <c r="K293" s="12"/>
      <c r="L293" s="12"/>
      <c r="M293" s="11"/>
      <c r="Q293" s="1" t="s">
        <v>725</v>
      </c>
    </row>
    <row r="294" spans="1:48" ht="30" customHeight="1" x14ac:dyDescent="0.3">
      <c r="A294" s="11"/>
      <c r="B294" s="11"/>
      <c r="C294" s="11"/>
      <c r="D294" s="11"/>
      <c r="E294" s="12"/>
      <c r="F294" s="12"/>
      <c r="G294" s="12"/>
      <c r="H294" s="12"/>
      <c r="I294" s="12"/>
      <c r="J294" s="12"/>
      <c r="K294" s="12"/>
      <c r="L294" s="12"/>
      <c r="M294" s="11"/>
      <c r="Q294" s="1" t="s">
        <v>725</v>
      </c>
    </row>
    <row r="295" spans="1:48" ht="30" customHeight="1" x14ac:dyDescent="0.3">
      <c r="A295" s="11"/>
      <c r="B295" s="11"/>
      <c r="C295" s="11"/>
      <c r="D295" s="11"/>
      <c r="E295" s="12"/>
      <c r="F295" s="12"/>
      <c r="G295" s="12"/>
      <c r="H295" s="12"/>
      <c r="I295" s="12"/>
      <c r="J295" s="12"/>
      <c r="K295" s="12"/>
      <c r="L295" s="12"/>
      <c r="M295" s="11"/>
      <c r="Q295" s="1" t="s">
        <v>725</v>
      </c>
    </row>
    <row r="296" spans="1:48" ht="30" customHeight="1" x14ac:dyDescent="0.3">
      <c r="A296" s="11"/>
      <c r="B296" s="11"/>
      <c r="C296" s="11"/>
      <c r="D296" s="11"/>
      <c r="E296" s="12"/>
      <c r="F296" s="12"/>
      <c r="G296" s="12"/>
      <c r="H296" s="12"/>
      <c r="I296" s="12"/>
      <c r="J296" s="12"/>
      <c r="K296" s="12"/>
      <c r="L296" s="12"/>
      <c r="M296" s="11"/>
      <c r="Q296" s="1" t="s">
        <v>725</v>
      </c>
    </row>
    <row r="297" spans="1:48" ht="30" customHeight="1" x14ac:dyDescent="0.3">
      <c r="A297" s="11"/>
      <c r="B297" s="11"/>
      <c r="C297" s="11"/>
      <c r="D297" s="11"/>
      <c r="E297" s="12"/>
      <c r="F297" s="12"/>
      <c r="G297" s="12"/>
      <c r="H297" s="12"/>
      <c r="I297" s="12"/>
      <c r="J297" s="12"/>
      <c r="K297" s="12"/>
      <c r="L297" s="12"/>
      <c r="M297" s="11"/>
      <c r="Q297" s="1" t="s">
        <v>725</v>
      </c>
    </row>
    <row r="298" spans="1:48" ht="30" customHeight="1" x14ac:dyDescent="0.3">
      <c r="A298" s="11"/>
      <c r="B298" s="11"/>
      <c r="C298" s="11"/>
      <c r="D298" s="11"/>
      <c r="E298" s="12"/>
      <c r="F298" s="12"/>
      <c r="G298" s="12"/>
      <c r="H298" s="12"/>
      <c r="I298" s="12"/>
      <c r="J298" s="12"/>
      <c r="K298" s="12"/>
      <c r="L298" s="12"/>
      <c r="M298" s="11"/>
      <c r="Q298" s="1" t="s">
        <v>725</v>
      </c>
    </row>
    <row r="299" spans="1:48" ht="30" customHeight="1" x14ac:dyDescent="0.3">
      <c r="A299" s="11"/>
      <c r="B299" s="11"/>
      <c r="C299" s="11"/>
      <c r="D299" s="11"/>
      <c r="E299" s="12"/>
      <c r="F299" s="12"/>
      <c r="G299" s="12"/>
      <c r="H299" s="12"/>
      <c r="I299" s="12"/>
      <c r="J299" s="12"/>
      <c r="K299" s="12"/>
      <c r="L299" s="12"/>
      <c r="M299" s="11"/>
      <c r="Q299" s="1" t="s">
        <v>725</v>
      </c>
    </row>
    <row r="300" spans="1:48" ht="30" customHeight="1" x14ac:dyDescent="0.3">
      <c r="A300" s="11"/>
      <c r="B300" s="11"/>
      <c r="C300" s="11"/>
      <c r="D300" s="11"/>
      <c r="E300" s="12"/>
      <c r="F300" s="12"/>
      <c r="G300" s="12"/>
      <c r="H300" s="12"/>
      <c r="I300" s="12"/>
      <c r="J300" s="12"/>
      <c r="K300" s="12"/>
      <c r="L300" s="12"/>
      <c r="M300" s="11"/>
      <c r="Q300" s="1" t="s">
        <v>725</v>
      </c>
    </row>
    <row r="301" spans="1:48" ht="30" customHeight="1" x14ac:dyDescent="0.3">
      <c r="A301" s="11"/>
      <c r="B301" s="11"/>
      <c r="C301" s="11"/>
      <c r="D301" s="11"/>
      <c r="E301" s="12"/>
      <c r="F301" s="12"/>
      <c r="G301" s="12"/>
      <c r="H301" s="12"/>
      <c r="I301" s="12"/>
      <c r="J301" s="12"/>
      <c r="K301" s="12"/>
      <c r="L301" s="12"/>
      <c r="M301" s="11"/>
      <c r="Q301" s="1" t="s">
        <v>725</v>
      </c>
    </row>
    <row r="302" spans="1:48" ht="30" customHeight="1" x14ac:dyDescent="0.3">
      <c r="A302" s="13" t="s">
        <v>116</v>
      </c>
      <c r="B302" s="11"/>
      <c r="C302" s="11"/>
      <c r="D302" s="11"/>
      <c r="E302" s="12"/>
      <c r="F302" s="12">
        <f>SUMIF(Q281:Q301,"0101070101",F281:F301)</f>
        <v>0</v>
      </c>
      <c r="G302" s="12"/>
      <c r="H302" s="12">
        <f>SUMIF(Q281:Q301,"0101070101",H281:H301)</f>
        <v>0</v>
      </c>
      <c r="I302" s="12"/>
      <c r="J302" s="12">
        <f>SUMIF(Q281:Q301,"0101070101",J281:J301)</f>
        <v>0</v>
      </c>
      <c r="K302" s="12"/>
      <c r="L302" s="12">
        <f>SUMIF(Q281:Q301,"0101070101",L281:L301)</f>
        <v>0</v>
      </c>
      <c r="M302" s="11"/>
      <c r="N302" t="s">
        <v>117</v>
      </c>
    </row>
    <row r="303" spans="1:48" ht="30" customHeight="1" x14ac:dyDescent="0.3">
      <c r="A303" s="13" t="s">
        <v>739</v>
      </c>
      <c r="B303" s="13" t="s">
        <v>726</v>
      </c>
      <c r="C303" s="11"/>
      <c r="D303" s="11"/>
      <c r="E303" s="12"/>
      <c r="F303" s="12"/>
      <c r="G303" s="12"/>
      <c r="H303" s="12"/>
      <c r="I303" s="12"/>
      <c r="J303" s="12"/>
      <c r="K303" s="12"/>
      <c r="L303" s="12"/>
      <c r="M303" s="11"/>
      <c r="Q303" s="1" t="s">
        <v>740</v>
      </c>
    </row>
    <row r="304" spans="1:48" ht="30" customHeight="1" x14ac:dyDescent="0.3">
      <c r="A304" s="13" t="s">
        <v>741</v>
      </c>
      <c r="B304" s="13" t="s">
        <v>742</v>
      </c>
      <c r="C304" s="13" t="s">
        <v>122</v>
      </c>
      <c r="D304" s="11">
        <v>42</v>
      </c>
      <c r="E304" s="12">
        <f>TRUNC(일위대가목록!E95,0)</f>
        <v>0</v>
      </c>
      <c r="F304" s="12">
        <f t="shared" ref="F304:F315" si="49">TRUNC(E304*D304, 0)</f>
        <v>0</v>
      </c>
      <c r="G304" s="12">
        <f>TRUNC(일위대가목록!F95,0)</f>
        <v>0</v>
      </c>
      <c r="H304" s="12">
        <f t="shared" ref="H304:H315" si="50">TRUNC(G304*D304, 0)</f>
        <v>0</v>
      </c>
      <c r="I304" s="12">
        <f>TRUNC(일위대가목록!G95,0)</f>
        <v>0</v>
      </c>
      <c r="J304" s="12">
        <f t="shared" ref="J304:J315" si="51">TRUNC(I304*D304, 0)</f>
        <v>0</v>
      </c>
      <c r="K304" s="12">
        <f t="shared" ref="K304:K315" si="52">TRUNC(E304+G304+I304, 0)</f>
        <v>0</v>
      </c>
      <c r="L304" s="12">
        <f t="shared" ref="L304:L315" si="53">TRUNC(F304+H304+J304, 0)</f>
        <v>0</v>
      </c>
      <c r="M304" s="13" t="s">
        <v>743</v>
      </c>
      <c r="N304" s="1" t="s">
        <v>744</v>
      </c>
      <c r="O304" s="1" t="s">
        <v>52</v>
      </c>
      <c r="P304" s="1" t="s">
        <v>52</v>
      </c>
      <c r="Q304" s="1" t="s">
        <v>740</v>
      </c>
      <c r="R304" s="1" t="s">
        <v>66</v>
      </c>
      <c r="S304" s="1" t="s">
        <v>67</v>
      </c>
      <c r="T304" s="1" t="s">
        <v>67</v>
      </c>
      <c r="AR304" s="1" t="s">
        <v>52</v>
      </c>
      <c r="AS304" s="1" t="s">
        <v>52</v>
      </c>
      <c r="AU304" s="1" t="s">
        <v>745</v>
      </c>
      <c r="AV304">
        <v>183</v>
      </c>
    </row>
    <row r="305" spans="1:48" ht="30" customHeight="1" x14ac:dyDescent="0.3">
      <c r="A305" s="13" t="s">
        <v>741</v>
      </c>
      <c r="B305" s="13" t="s">
        <v>126</v>
      </c>
      <c r="C305" s="13" t="s">
        <v>122</v>
      </c>
      <c r="D305" s="11">
        <v>43</v>
      </c>
      <c r="E305" s="12">
        <f>TRUNC(일위대가목록!E96,0)</f>
        <v>0</v>
      </c>
      <c r="F305" s="12">
        <f t="shared" si="49"/>
        <v>0</v>
      </c>
      <c r="G305" s="12">
        <f>TRUNC(일위대가목록!F96,0)</f>
        <v>0</v>
      </c>
      <c r="H305" s="12">
        <f t="shared" si="50"/>
        <v>0</v>
      </c>
      <c r="I305" s="12">
        <f>TRUNC(일위대가목록!G96,0)</f>
        <v>0</v>
      </c>
      <c r="J305" s="12">
        <f t="shared" si="51"/>
        <v>0</v>
      </c>
      <c r="K305" s="12">
        <f t="shared" si="52"/>
        <v>0</v>
      </c>
      <c r="L305" s="12">
        <f t="shared" si="53"/>
        <v>0</v>
      </c>
      <c r="M305" s="13" t="s">
        <v>746</v>
      </c>
      <c r="N305" s="1" t="s">
        <v>747</v>
      </c>
      <c r="O305" s="1" t="s">
        <v>52</v>
      </c>
      <c r="P305" s="1" t="s">
        <v>52</v>
      </c>
      <c r="Q305" s="1" t="s">
        <v>740</v>
      </c>
      <c r="R305" s="1" t="s">
        <v>66</v>
      </c>
      <c r="S305" s="1" t="s">
        <v>67</v>
      </c>
      <c r="T305" s="1" t="s">
        <v>67</v>
      </c>
      <c r="AR305" s="1" t="s">
        <v>52</v>
      </c>
      <c r="AS305" s="1" t="s">
        <v>52</v>
      </c>
      <c r="AU305" s="1" t="s">
        <v>748</v>
      </c>
      <c r="AV305">
        <v>184</v>
      </c>
    </row>
    <row r="306" spans="1:48" ht="30" customHeight="1" x14ac:dyDescent="0.3">
      <c r="A306" s="13" t="s">
        <v>741</v>
      </c>
      <c r="B306" s="13" t="s">
        <v>130</v>
      </c>
      <c r="C306" s="13" t="s">
        <v>122</v>
      </c>
      <c r="D306" s="11">
        <v>29</v>
      </c>
      <c r="E306" s="12">
        <f>TRUNC(일위대가목록!E97,0)</f>
        <v>0</v>
      </c>
      <c r="F306" s="12">
        <f t="shared" si="49"/>
        <v>0</v>
      </c>
      <c r="G306" s="12">
        <f>TRUNC(일위대가목록!F97,0)</f>
        <v>0</v>
      </c>
      <c r="H306" s="12">
        <f t="shared" si="50"/>
        <v>0</v>
      </c>
      <c r="I306" s="12">
        <f>TRUNC(일위대가목록!G97,0)</f>
        <v>0</v>
      </c>
      <c r="J306" s="12">
        <f t="shared" si="51"/>
        <v>0</v>
      </c>
      <c r="K306" s="12">
        <f t="shared" si="52"/>
        <v>0</v>
      </c>
      <c r="L306" s="12">
        <f t="shared" si="53"/>
        <v>0</v>
      </c>
      <c r="M306" s="13" t="s">
        <v>749</v>
      </c>
      <c r="N306" s="1" t="s">
        <v>750</v>
      </c>
      <c r="O306" s="1" t="s">
        <v>52</v>
      </c>
      <c r="P306" s="1" t="s">
        <v>52</v>
      </c>
      <c r="Q306" s="1" t="s">
        <v>740</v>
      </c>
      <c r="R306" s="1" t="s">
        <v>66</v>
      </c>
      <c r="S306" s="1" t="s">
        <v>67</v>
      </c>
      <c r="T306" s="1" t="s">
        <v>67</v>
      </c>
      <c r="AR306" s="1" t="s">
        <v>52</v>
      </c>
      <c r="AS306" s="1" t="s">
        <v>52</v>
      </c>
      <c r="AU306" s="1" t="s">
        <v>751</v>
      </c>
      <c r="AV306">
        <v>185</v>
      </c>
    </row>
    <row r="307" spans="1:48" ht="30" customHeight="1" x14ac:dyDescent="0.3">
      <c r="A307" s="13" t="s">
        <v>741</v>
      </c>
      <c r="B307" s="13" t="s">
        <v>166</v>
      </c>
      <c r="C307" s="13" t="s">
        <v>122</v>
      </c>
      <c r="D307" s="11">
        <v>7</v>
      </c>
      <c r="E307" s="12">
        <f>TRUNC(일위대가목록!E98,0)</f>
        <v>0</v>
      </c>
      <c r="F307" s="12">
        <f t="shared" si="49"/>
        <v>0</v>
      </c>
      <c r="G307" s="12">
        <f>TRUNC(일위대가목록!F98,0)</f>
        <v>0</v>
      </c>
      <c r="H307" s="12">
        <f t="shared" si="50"/>
        <v>0</v>
      </c>
      <c r="I307" s="12">
        <f>TRUNC(일위대가목록!G98,0)</f>
        <v>0</v>
      </c>
      <c r="J307" s="12">
        <f t="shared" si="51"/>
        <v>0</v>
      </c>
      <c r="K307" s="12">
        <f t="shared" si="52"/>
        <v>0</v>
      </c>
      <c r="L307" s="12">
        <f t="shared" si="53"/>
        <v>0</v>
      </c>
      <c r="M307" s="13" t="s">
        <v>752</v>
      </c>
      <c r="N307" s="1" t="s">
        <v>753</v>
      </c>
      <c r="O307" s="1" t="s">
        <v>52</v>
      </c>
      <c r="P307" s="1" t="s">
        <v>52</v>
      </c>
      <c r="Q307" s="1" t="s">
        <v>740</v>
      </c>
      <c r="R307" s="1" t="s">
        <v>66</v>
      </c>
      <c r="S307" s="1" t="s">
        <v>67</v>
      </c>
      <c r="T307" s="1" t="s">
        <v>67</v>
      </c>
      <c r="AR307" s="1" t="s">
        <v>52</v>
      </c>
      <c r="AS307" s="1" t="s">
        <v>52</v>
      </c>
      <c r="AU307" s="1" t="s">
        <v>754</v>
      </c>
      <c r="AV307">
        <v>186</v>
      </c>
    </row>
    <row r="308" spans="1:48" ht="30" customHeight="1" x14ac:dyDescent="0.3">
      <c r="A308" s="13" t="s">
        <v>741</v>
      </c>
      <c r="B308" s="13" t="s">
        <v>755</v>
      </c>
      <c r="C308" s="13" t="s">
        <v>122</v>
      </c>
      <c r="D308" s="11">
        <v>15</v>
      </c>
      <c r="E308" s="12">
        <f>TRUNC(일위대가목록!E99,0)</f>
        <v>0</v>
      </c>
      <c r="F308" s="12">
        <f t="shared" si="49"/>
        <v>0</v>
      </c>
      <c r="G308" s="12">
        <f>TRUNC(일위대가목록!F99,0)</f>
        <v>0</v>
      </c>
      <c r="H308" s="12">
        <f t="shared" si="50"/>
        <v>0</v>
      </c>
      <c r="I308" s="12">
        <f>TRUNC(일위대가목록!G99,0)</f>
        <v>0</v>
      </c>
      <c r="J308" s="12">
        <f t="shared" si="51"/>
        <v>0</v>
      </c>
      <c r="K308" s="12">
        <f t="shared" si="52"/>
        <v>0</v>
      </c>
      <c r="L308" s="12">
        <f t="shared" si="53"/>
        <v>0</v>
      </c>
      <c r="M308" s="13" t="s">
        <v>756</v>
      </c>
      <c r="N308" s="1" t="s">
        <v>757</v>
      </c>
      <c r="O308" s="1" t="s">
        <v>52</v>
      </c>
      <c r="P308" s="1" t="s">
        <v>52</v>
      </c>
      <c r="Q308" s="1" t="s">
        <v>740</v>
      </c>
      <c r="R308" s="1" t="s">
        <v>66</v>
      </c>
      <c r="S308" s="1" t="s">
        <v>67</v>
      </c>
      <c r="T308" s="1" t="s">
        <v>67</v>
      </c>
      <c r="AR308" s="1" t="s">
        <v>52</v>
      </c>
      <c r="AS308" s="1" t="s">
        <v>52</v>
      </c>
      <c r="AU308" s="1" t="s">
        <v>758</v>
      </c>
      <c r="AV308">
        <v>187</v>
      </c>
    </row>
    <row r="309" spans="1:48" ht="30" customHeight="1" x14ac:dyDescent="0.3">
      <c r="A309" s="13" t="s">
        <v>741</v>
      </c>
      <c r="B309" s="13" t="s">
        <v>387</v>
      </c>
      <c r="C309" s="13" t="s">
        <v>122</v>
      </c>
      <c r="D309" s="11">
        <v>3</v>
      </c>
      <c r="E309" s="12">
        <f>TRUNC(일위대가목록!E100,0)</f>
        <v>0</v>
      </c>
      <c r="F309" s="12">
        <f t="shared" si="49"/>
        <v>0</v>
      </c>
      <c r="G309" s="12">
        <f>TRUNC(일위대가목록!F100,0)</f>
        <v>0</v>
      </c>
      <c r="H309" s="12">
        <f t="shared" si="50"/>
        <v>0</v>
      </c>
      <c r="I309" s="12">
        <f>TRUNC(일위대가목록!G100,0)</f>
        <v>0</v>
      </c>
      <c r="J309" s="12">
        <f t="shared" si="51"/>
        <v>0</v>
      </c>
      <c r="K309" s="12">
        <f t="shared" si="52"/>
        <v>0</v>
      </c>
      <c r="L309" s="12">
        <f t="shared" si="53"/>
        <v>0</v>
      </c>
      <c r="M309" s="13" t="s">
        <v>759</v>
      </c>
      <c r="N309" s="1" t="s">
        <v>760</v>
      </c>
      <c r="O309" s="1" t="s">
        <v>52</v>
      </c>
      <c r="P309" s="1" t="s">
        <v>52</v>
      </c>
      <c r="Q309" s="1" t="s">
        <v>740</v>
      </c>
      <c r="R309" s="1" t="s">
        <v>66</v>
      </c>
      <c r="S309" s="1" t="s">
        <v>67</v>
      </c>
      <c r="T309" s="1" t="s">
        <v>67</v>
      </c>
      <c r="AR309" s="1" t="s">
        <v>52</v>
      </c>
      <c r="AS309" s="1" t="s">
        <v>52</v>
      </c>
      <c r="AU309" s="1" t="s">
        <v>761</v>
      </c>
      <c r="AV309">
        <v>188</v>
      </c>
    </row>
    <row r="310" spans="1:48" ht="30" customHeight="1" x14ac:dyDescent="0.3">
      <c r="A310" s="13" t="s">
        <v>762</v>
      </c>
      <c r="B310" s="13" t="s">
        <v>156</v>
      </c>
      <c r="C310" s="13" t="s">
        <v>122</v>
      </c>
      <c r="D310" s="11">
        <v>42</v>
      </c>
      <c r="E310" s="12">
        <f>TRUNC(일위대가목록!E109,0)</f>
        <v>0</v>
      </c>
      <c r="F310" s="12">
        <f t="shared" si="49"/>
        <v>0</v>
      </c>
      <c r="G310" s="12">
        <f>TRUNC(일위대가목록!F109,0)</f>
        <v>0</v>
      </c>
      <c r="H310" s="12">
        <f t="shared" si="50"/>
        <v>0</v>
      </c>
      <c r="I310" s="12">
        <f>TRUNC(일위대가목록!G109,0)</f>
        <v>0</v>
      </c>
      <c r="J310" s="12">
        <f t="shared" si="51"/>
        <v>0</v>
      </c>
      <c r="K310" s="12">
        <f t="shared" si="52"/>
        <v>0</v>
      </c>
      <c r="L310" s="12">
        <f t="shared" si="53"/>
        <v>0</v>
      </c>
      <c r="M310" s="13" t="s">
        <v>763</v>
      </c>
      <c r="N310" s="1" t="s">
        <v>764</v>
      </c>
      <c r="O310" s="1" t="s">
        <v>52</v>
      </c>
      <c r="P310" s="1" t="s">
        <v>52</v>
      </c>
      <c r="Q310" s="1" t="s">
        <v>740</v>
      </c>
      <c r="R310" s="1" t="s">
        <v>66</v>
      </c>
      <c r="S310" s="1" t="s">
        <v>67</v>
      </c>
      <c r="T310" s="1" t="s">
        <v>67</v>
      </c>
      <c r="AR310" s="1" t="s">
        <v>52</v>
      </c>
      <c r="AS310" s="1" t="s">
        <v>52</v>
      </c>
      <c r="AU310" s="1" t="s">
        <v>765</v>
      </c>
      <c r="AV310">
        <v>189</v>
      </c>
    </row>
    <row r="311" spans="1:48" ht="30" customHeight="1" x14ac:dyDescent="0.3">
      <c r="A311" s="13" t="s">
        <v>762</v>
      </c>
      <c r="B311" s="13" t="s">
        <v>126</v>
      </c>
      <c r="C311" s="13" t="s">
        <v>122</v>
      </c>
      <c r="D311" s="11">
        <v>43</v>
      </c>
      <c r="E311" s="12">
        <f>TRUNC(일위대가목록!E110,0)</f>
        <v>0</v>
      </c>
      <c r="F311" s="12">
        <f t="shared" si="49"/>
        <v>0</v>
      </c>
      <c r="G311" s="12">
        <f>TRUNC(일위대가목록!F110,0)</f>
        <v>0</v>
      </c>
      <c r="H311" s="12">
        <f t="shared" si="50"/>
        <v>0</v>
      </c>
      <c r="I311" s="12">
        <f>TRUNC(일위대가목록!G110,0)</f>
        <v>0</v>
      </c>
      <c r="J311" s="12">
        <f t="shared" si="51"/>
        <v>0</v>
      </c>
      <c r="K311" s="12">
        <f t="shared" si="52"/>
        <v>0</v>
      </c>
      <c r="L311" s="12">
        <f t="shared" si="53"/>
        <v>0</v>
      </c>
      <c r="M311" s="13" t="s">
        <v>766</v>
      </c>
      <c r="N311" s="1" t="s">
        <v>767</v>
      </c>
      <c r="O311" s="1" t="s">
        <v>52</v>
      </c>
      <c r="P311" s="1" t="s">
        <v>52</v>
      </c>
      <c r="Q311" s="1" t="s">
        <v>740</v>
      </c>
      <c r="R311" s="1" t="s">
        <v>66</v>
      </c>
      <c r="S311" s="1" t="s">
        <v>67</v>
      </c>
      <c r="T311" s="1" t="s">
        <v>67</v>
      </c>
      <c r="AR311" s="1" t="s">
        <v>52</v>
      </c>
      <c r="AS311" s="1" t="s">
        <v>52</v>
      </c>
      <c r="AU311" s="1" t="s">
        <v>768</v>
      </c>
      <c r="AV311">
        <v>190</v>
      </c>
    </row>
    <row r="312" spans="1:48" ht="30" customHeight="1" x14ac:dyDescent="0.3">
      <c r="A312" s="13" t="s">
        <v>762</v>
      </c>
      <c r="B312" s="13" t="s">
        <v>130</v>
      </c>
      <c r="C312" s="13" t="s">
        <v>122</v>
      </c>
      <c r="D312" s="11">
        <v>29</v>
      </c>
      <c r="E312" s="12">
        <f>TRUNC(일위대가목록!E111,0)</f>
        <v>0</v>
      </c>
      <c r="F312" s="12">
        <f t="shared" si="49"/>
        <v>0</v>
      </c>
      <c r="G312" s="12">
        <f>TRUNC(일위대가목록!F111,0)</f>
        <v>0</v>
      </c>
      <c r="H312" s="12">
        <f t="shared" si="50"/>
        <v>0</v>
      </c>
      <c r="I312" s="12">
        <f>TRUNC(일위대가목록!G111,0)</f>
        <v>0</v>
      </c>
      <c r="J312" s="12">
        <f t="shared" si="51"/>
        <v>0</v>
      </c>
      <c r="K312" s="12">
        <f t="shared" si="52"/>
        <v>0</v>
      </c>
      <c r="L312" s="12">
        <f t="shared" si="53"/>
        <v>0</v>
      </c>
      <c r="M312" s="13" t="s">
        <v>769</v>
      </c>
      <c r="N312" s="1" t="s">
        <v>770</v>
      </c>
      <c r="O312" s="1" t="s">
        <v>52</v>
      </c>
      <c r="P312" s="1" t="s">
        <v>52</v>
      </c>
      <c r="Q312" s="1" t="s">
        <v>740</v>
      </c>
      <c r="R312" s="1" t="s">
        <v>66</v>
      </c>
      <c r="S312" s="1" t="s">
        <v>67</v>
      </c>
      <c r="T312" s="1" t="s">
        <v>67</v>
      </c>
      <c r="AR312" s="1" t="s">
        <v>52</v>
      </c>
      <c r="AS312" s="1" t="s">
        <v>52</v>
      </c>
      <c r="AU312" s="1" t="s">
        <v>771</v>
      </c>
      <c r="AV312">
        <v>191</v>
      </c>
    </row>
    <row r="313" spans="1:48" ht="30" customHeight="1" x14ac:dyDescent="0.3">
      <c r="A313" s="13" t="s">
        <v>762</v>
      </c>
      <c r="B313" s="13" t="s">
        <v>166</v>
      </c>
      <c r="C313" s="13" t="s">
        <v>122</v>
      </c>
      <c r="D313" s="11">
        <v>7</v>
      </c>
      <c r="E313" s="12">
        <f>TRUNC(일위대가목록!E112,0)</f>
        <v>0</v>
      </c>
      <c r="F313" s="12">
        <f t="shared" si="49"/>
        <v>0</v>
      </c>
      <c r="G313" s="12">
        <f>TRUNC(일위대가목록!F112,0)</f>
        <v>0</v>
      </c>
      <c r="H313" s="12">
        <f t="shared" si="50"/>
        <v>0</v>
      </c>
      <c r="I313" s="12">
        <f>TRUNC(일위대가목록!G112,0)</f>
        <v>0</v>
      </c>
      <c r="J313" s="12">
        <f t="shared" si="51"/>
        <v>0</v>
      </c>
      <c r="K313" s="12">
        <f t="shared" si="52"/>
        <v>0</v>
      </c>
      <c r="L313" s="12">
        <f t="shared" si="53"/>
        <v>0</v>
      </c>
      <c r="M313" s="13" t="s">
        <v>772</v>
      </c>
      <c r="N313" s="1" t="s">
        <v>773</v>
      </c>
      <c r="O313" s="1" t="s">
        <v>52</v>
      </c>
      <c r="P313" s="1" t="s">
        <v>52</v>
      </c>
      <c r="Q313" s="1" t="s">
        <v>740</v>
      </c>
      <c r="R313" s="1" t="s">
        <v>66</v>
      </c>
      <c r="S313" s="1" t="s">
        <v>67</v>
      </c>
      <c r="T313" s="1" t="s">
        <v>67</v>
      </c>
      <c r="AR313" s="1" t="s">
        <v>52</v>
      </c>
      <c r="AS313" s="1" t="s">
        <v>52</v>
      </c>
      <c r="AU313" s="1" t="s">
        <v>774</v>
      </c>
      <c r="AV313">
        <v>192</v>
      </c>
    </row>
    <row r="314" spans="1:48" ht="30" customHeight="1" x14ac:dyDescent="0.3">
      <c r="A314" s="13" t="s">
        <v>762</v>
      </c>
      <c r="B314" s="13" t="s">
        <v>755</v>
      </c>
      <c r="C314" s="13" t="s">
        <v>122</v>
      </c>
      <c r="D314" s="11">
        <v>15</v>
      </c>
      <c r="E314" s="12">
        <f>TRUNC(일위대가목록!E113,0)</f>
        <v>0</v>
      </c>
      <c r="F314" s="12">
        <f t="shared" si="49"/>
        <v>0</v>
      </c>
      <c r="G314" s="12">
        <f>TRUNC(일위대가목록!F113,0)</f>
        <v>0</v>
      </c>
      <c r="H314" s="12">
        <f t="shared" si="50"/>
        <v>0</v>
      </c>
      <c r="I314" s="12">
        <f>TRUNC(일위대가목록!G113,0)</f>
        <v>0</v>
      </c>
      <c r="J314" s="12">
        <f t="shared" si="51"/>
        <v>0</v>
      </c>
      <c r="K314" s="12">
        <f t="shared" si="52"/>
        <v>0</v>
      </c>
      <c r="L314" s="12">
        <f t="shared" si="53"/>
        <v>0</v>
      </c>
      <c r="M314" s="13" t="s">
        <v>775</v>
      </c>
      <c r="N314" s="1" t="s">
        <v>776</v>
      </c>
      <c r="O314" s="1" t="s">
        <v>52</v>
      </c>
      <c r="P314" s="1" t="s">
        <v>52</v>
      </c>
      <c r="Q314" s="1" t="s">
        <v>740</v>
      </c>
      <c r="R314" s="1" t="s">
        <v>66</v>
      </c>
      <c r="S314" s="1" t="s">
        <v>67</v>
      </c>
      <c r="T314" s="1" t="s">
        <v>67</v>
      </c>
      <c r="AR314" s="1" t="s">
        <v>52</v>
      </c>
      <c r="AS314" s="1" t="s">
        <v>52</v>
      </c>
      <c r="AU314" s="1" t="s">
        <v>777</v>
      </c>
      <c r="AV314">
        <v>193</v>
      </c>
    </row>
    <row r="315" spans="1:48" ht="30" customHeight="1" x14ac:dyDescent="0.3">
      <c r="A315" s="13" t="s">
        <v>762</v>
      </c>
      <c r="B315" s="13" t="s">
        <v>387</v>
      </c>
      <c r="C315" s="13" t="s">
        <v>122</v>
      </c>
      <c r="D315" s="11">
        <v>3</v>
      </c>
      <c r="E315" s="12">
        <f>TRUNC(일위대가목록!E114,0)</f>
        <v>0</v>
      </c>
      <c r="F315" s="12">
        <f t="shared" si="49"/>
        <v>0</v>
      </c>
      <c r="G315" s="12">
        <f>TRUNC(일위대가목록!F114,0)</f>
        <v>0</v>
      </c>
      <c r="H315" s="12">
        <f t="shared" si="50"/>
        <v>0</v>
      </c>
      <c r="I315" s="12">
        <f>TRUNC(일위대가목록!G114,0)</f>
        <v>0</v>
      </c>
      <c r="J315" s="12">
        <f t="shared" si="51"/>
        <v>0</v>
      </c>
      <c r="K315" s="12">
        <f t="shared" si="52"/>
        <v>0</v>
      </c>
      <c r="L315" s="12">
        <f t="shared" si="53"/>
        <v>0</v>
      </c>
      <c r="M315" s="13" t="s">
        <v>778</v>
      </c>
      <c r="N315" s="1" t="s">
        <v>779</v>
      </c>
      <c r="O315" s="1" t="s">
        <v>52</v>
      </c>
      <c r="P315" s="1" t="s">
        <v>52</v>
      </c>
      <c r="Q315" s="1" t="s">
        <v>740</v>
      </c>
      <c r="R315" s="1" t="s">
        <v>66</v>
      </c>
      <c r="S315" s="1" t="s">
        <v>67</v>
      </c>
      <c r="T315" s="1" t="s">
        <v>67</v>
      </c>
      <c r="AR315" s="1" t="s">
        <v>52</v>
      </c>
      <c r="AS315" s="1" t="s">
        <v>52</v>
      </c>
      <c r="AU315" s="1" t="s">
        <v>780</v>
      </c>
      <c r="AV315">
        <v>194</v>
      </c>
    </row>
    <row r="316" spans="1:48" ht="30" customHeight="1" x14ac:dyDescent="0.3">
      <c r="A316" s="11"/>
      <c r="B316" s="11"/>
      <c r="C316" s="11"/>
      <c r="D316" s="11"/>
      <c r="E316" s="12"/>
      <c r="F316" s="12"/>
      <c r="G316" s="12"/>
      <c r="H316" s="12"/>
      <c r="I316" s="12"/>
      <c r="J316" s="12"/>
      <c r="K316" s="12"/>
      <c r="L316" s="12"/>
      <c r="M316" s="11"/>
      <c r="Q316" s="1" t="s">
        <v>740</v>
      </c>
    </row>
    <row r="317" spans="1:48" ht="30" customHeight="1" x14ac:dyDescent="0.3">
      <c r="A317" s="11"/>
      <c r="B317" s="11"/>
      <c r="C317" s="11"/>
      <c r="D317" s="11"/>
      <c r="E317" s="12"/>
      <c r="F317" s="12"/>
      <c r="G317" s="12"/>
      <c r="H317" s="12"/>
      <c r="I317" s="12"/>
      <c r="J317" s="12"/>
      <c r="K317" s="12"/>
      <c r="L317" s="12"/>
      <c r="M317" s="11"/>
      <c r="Q317" s="1" t="s">
        <v>740</v>
      </c>
    </row>
    <row r="318" spans="1:48" ht="30" customHeight="1" x14ac:dyDescent="0.3">
      <c r="A318" s="11"/>
      <c r="B318" s="11"/>
      <c r="C318" s="11"/>
      <c r="D318" s="11"/>
      <c r="E318" s="12"/>
      <c r="F318" s="12"/>
      <c r="G318" s="12"/>
      <c r="H318" s="12"/>
      <c r="I318" s="12"/>
      <c r="J318" s="12"/>
      <c r="K318" s="12"/>
      <c r="L318" s="12"/>
      <c r="M318" s="11"/>
      <c r="Q318" s="1" t="s">
        <v>740</v>
      </c>
    </row>
    <row r="319" spans="1:48" ht="30" customHeight="1" x14ac:dyDescent="0.3">
      <c r="A319" s="11"/>
      <c r="B319" s="11"/>
      <c r="C319" s="11"/>
      <c r="D319" s="11"/>
      <c r="E319" s="12"/>
      <c r="F319" s="12"/>
      <c r="G319" s="12"/>
      <c r="H319" s="12"/>
      <c r="I319" s="12"/>
      <c r="J319" s="12"/>
      <c r="K319" s="12"/>
      <c r="L319" s="12"/>
      <c r="M319" s="11"/>
      <c r="Q319" s="1" t="s">
        <v>740</v>
      </c>
    </row>
    <row r="320" spans="1:48" ht="30" customHeight="1" x14ac:dyDescent="0.3">
      <c r="A320" s="11"/>
      <c r="B320" s="11"/>
      <c r="C320" s="11"/>
      <c r="D320" s="11"/>
      <c r="E320" s="12"/>
      <c r="F320" s="12"/>
      <c r="G320" s="12"/>
      <c r="H320" s="12"/>
      <c r="I320" s="12"/>
      <c r="J320" s="12"/>
      <c r="K320" s="12"/>
      <c r="L320" s="12"/>
      <c r="M320" s="11"/>
      <c r="Q320" s="1" t="s">
        <v>740</v>
      </c>
    </row>
    <row r="321" spans="1:48" ht="30" customHeight="1" x14ac:dyDescent="0.3">
      <c r="A321" s="11"/>
      <c r="B321" s="11"/>
      <c r="C321" s="11"/>
      <c r="D321" s="11"/>
      <c r="E321" s="12"/>
      <c r="F321" s="12"/>
      <c r="G321" s="12"/>
      <c r="H321" s="12"/>
      <c r="I321" s="12"/>
      <c r="J321" s="12"/>
      <c r="K321" s="12"/>
      <c r="L321" s="12"/>
      <c r="M321" s="11"/>
      <c r="Q321" s="1" t="s">
        <v>740</v>
      </c>
    </row>
    <row r="322" spans="1:48" ht="30" customHeight="1" x14ac:dyDescent="0.3">
      <c r="A322" s="11"/>
      <c r="B322" s="11"/>
      <c r="C322" s="11"/>
      <c r="D322" s="11"/>
      <c r="E322" s="12"/>
      <c r="F322" s="12"/>
      <c r="G322" s="12"/>
      <c r="H322" s="12"/>
      <c r="I322" s="12"/>
      <c r="J322" s="12"/>
      <c r="K322" s="12"/>
      <c r="L322" s="12"/>
      <c r="M322" s="11"/>
      <c r="Q322" s="1" t="s">
        <v>740</v>
      </c>
    </row>
    <row r="323" spans="1:48" ht="30" customHeight="1" x14ac:dyDescent="0.3">
      <c r="A323" s="11"/>
      <c r="B323" s="11"/>
      <c r="C323" s="11"/>
      <c r="D323" s="11"/>
      <c r="E323" s="12"/>
      <c r="F323" s="12"/>
      <c r="G323" s="12"/>
      <c r="H323" s="12"/>
      <c r="I323" s="12"/>
      <c r="J323" s="12"/>
      <c r="K323" s="12"/>
      <c r="L323" s="12"/>
      <c r="M323" s="11"/>
      <c r="Q323" s="1" t="s">
        <v>740</v>
      </c>
    </row>
    <row r="324" spans="1:48" ht="30" customHeight="1" x14ac:dyDescent="0.3">
      <c r="A324" s="11"/>
      <c r="B324" s="11"/>
      <c r="C324" s="11"/>
      <c r="D324" s="11"/>
      <c r="E324" s="12"/>
      <c r="F324" s="12"/>
      <c r="G324" s="12"/>
      <c r="H324" s="12"/>
      <c r="I324" s="12"/>
      <c r="J324" s="12"/>
      <c r="K324" s="12"/>
      <c r="L324" s="12"/>
      <c r="M324" s="11"/>
      <c r="Q324" s="1" t="s">
        <v>740</v>
      </c>
    </row>
    <row r="325" spans="1:48" ht="30" customHeight="1" x14ac:dyDescent="0.3">
      <c r="A325" s="13" t="s">
        <v>116</v>
      </c>
      <c r="B325" s="11"/>
      <c r="C325" s="11"/>
      <c r="D325" s="11"/>
      <c r="E325" s="12"/>
      <c r="F325" s="12">
        <f>SUMIF(Q304:Q324,"0101070102",F304:F324)</f>
        <v>0</v>
      </c>
      <c r="G325" s="12"/>
      <c r="H325" s="12">
        <f>SUMIF(Q304:Q324,"0101070102",H304:H324)</f>
        <v>0</v>
      </c>
      <c r="I325" s="12"/>
      <c r="J325" s="12">
        <f>SUMIF(Q304:Q324,"0101070102",J304:J324)</f>
        <v>0</v>
      </c>
      <c r="K325" s="12"/>
      <c r="L325" s="12">
        <f>SUMIF(Q304:Q324,"0101070102",L304:L324)</f>
        <v>0</v>
      </c>
      <c r="M325" s="11"/>
      <c r="N325" t="s">
        <v>117</v>
      </c>
    </row>
    <row r="326" spans="1:48" ht="30" customHeight="1" x14ac:dyDescent="0.3">
      <c r="A326" s="13" t="s">
        <v>781</v>
      </c>
      <c r="B326" s="13" t="s">
        <v>726</v>
      </c>
      <c r="C326" s="11"/>
      <c r="D326" s="11"/>
      <c r="E326" s="12"/>
      <c r="F326" s="12"/>
      <c r="G326" s="12"/>
      <c r="H326" s="12"/>
      <c r="I326" s="12"/>
      <c r="J326" s="12"/>
      <c r="K326" s="12"/>
      <c r="L326" s="12"/>
      <c r="M326" s="11"/>
      <c r="Q326" s="1" t="s">
        <v>782</v>
      </c>
    </row>
    <row r="327" spans="1:48" ht="30" customHeight="1" x14ac:dyDescent="0.3">
      <c r="A327" s="13" t="s">
        <v>783</v>
      </c>
      <c r="B327" s="13" t="s">
        <v>387</v>
      </c>
      <c r="C327" s="13" t="s">
        <v>122</v>
      </c>
      <c r="D327" s="11">
        <v>7</v>
      </c>
      <c r="E327" s="12">
        <f>TRUNC(일위대가목록!E104,0)</f>
        <v>0</v>
      </c>
      <c r="F327" s="12">
        <f>TRUNC(E327*D327, 0)</f>
        <v>0</v>
      </c>
      <c r="G327" s="12">
        <f>TRUNC(일위대가목록!F104,0)</f>
        <v>0</v>
      </c>
      <c r="H327" s="12">
        <f>TRUNC(G327*D327, 0)</f>
        <v>0</v>
      </c>
      <c r="I327" s="12">
        <f>TRUNC(일위대가목록!G104,0)</f>
        <v>0</v>
      </c>
      <c r="J327" s="12">
        <f>TRUNC(I327*D327, 0)</f>
        <v>0</v>
      </c>
      <c r="K327" s="12">
        <f t="shared" ref="K327:L329" si="54">TRUNC(E327+G327+I327, 0)</f>
        <v>0</v>
      </c>
      <c r="L327" s="12">
        <f t="shared" si="54"/>
        <v>0</v>
      </c>
      <c r="M327" s="13" t="s">
        <v>784</v>
      </c>
      <c r="N327" s="1" t="s">
        <v>785</v>
      </c>
      <c r="O327" s="1" t="s">
        <v>52</v>
      </c>
      <c r="P327" s="1" t="s">
        <v>52</v>
      </c>
      <c r="Q327" s="1" t="s">
        <v>782</v>
      </c>
      <c r="R327" s="1" t="s">
        <v>66</v>
      </c>
      <c r="S327" s="1" t="s">
        <v>67</v>
      </c>
      <c r="T327" s="1" t="s">
        <v>67</v>
      </c>
      <c r="AR327" s="1" t="s">
        <v>52</v>
      </c>
      <c r="AS327" s="1" t="s">
        <v>52</v>
      </c>
      <c r="AU327" s="1" t="s">
        <v>786</v>
      </c>
      <c r="AV327">
        <v>196</v>
      </c>
    </row>
    <row r="328" spans="1:48" ht="30" customHeight="1" x14ac:dyDescent="0.3">
      <c r="A328" s="13" t="s">
        <v>783</v>
      </c>
      <c r="B328" s="13" t="s">
        <v>400</v>
      </c>
      <c r="C328" s="13" t="s">
        <v>122</v>
      </c>
      <c r="D328" s="11">
        <v>13</v>
      </c>
      <c r="E328" s="12">
        <f>TRUNC(일위대가목록!E105,0)</f>
        <v>0</v>
      </c>
      <c r="F328" s="12">
        <f>TRUNC(E328*D328, 0)</f>
        <v>0</v>
      </c>
      <c r="G328" s="12">
        <f>TRUNC(일위대가목록!F105,0)</f>
        <v>0</v>
      </c>
      <c r="H328" s="12">
        <f>TRUNC(G328*D328, 0)</f>
        <v>0</v>
      </c>
      <c r="I328" s="12">
        <f>TRUNC(일위대가목록!G105,0)</f>
        <v>0</v>
      </c>
      <c r="J328" s="12">
        <f>TRUNC(I328*D328, 0)</f>
        <v>0</v>
      </c>
      <c r="K328" s="12">
        <f t="shared" si="54"/>
        <v>0</v>
      </c>
      <c r="L328" s="12">
        <f t="shared" si="54"/>
        <v>0</v>
      </c>
      <c r="M328" s="13" t="s">
        <v>787</v>
      </c>
      <c r="N328" s="1" t="s">
        <v>788</v>
      </c>
      <c r="O328" s="1" t="s">
        <v>52</v>
      </c>
      <c r="P328" s="1" t="s">
        <v>52</v>
      </c>
      <c r="Q328" s="1" t="s">
        <v>782</v>
      </c>
      <c r="R328" s="1" t="s">
        <v>66</v>
      </c>
      <c r="S328" s="1" t="s">
        <v>67</v>
      </c>
      <c r="T328" s="1" t="s">
        <v>67</v>
      </c>
      <c r="AR328" s="1" t="s">
        <v>52</v>
      </c>
      <c r="AS328" s="1" t="s">
        <v>52</v>
      </c>
      <c r="AU328" s="1" t="s">
        <v>789</v>
      </c>
      <c r="AV328">
        <v>197</v>
      </c>
    </row>
    <row r="329" spans="1:48" ht="30" customHeight="1" x14ac:dyDescent="0.3">
      <c r="A329" s="13" t="s">
        <v>783</v>
      </c>
      <c r="B329" s="13" t="s">
        <v>395</v>
      </c>
      <c r="C329" s="13" t="s">
        <v>122</v>
      </c>
      <c r="D329" s="11">
        <v>11</v>
      </c>
      <c r="E329" s="12">
        <f>TRUNC(일위대가목록!E106,0)</f>
        <v>0</v>
      </c>
      <c r="F329" s="12">
        <f>TRUNC(E329*D329, 0)</f>
        <v>0</v>
      </c>
      <c r="G329" s="12">
        <f>TRUNC(일위대가목록!F106,0)</f>
        <v>0</v>
      </c>
      <c r="H329" s="12">
        <f>TRUNC(G329*D329, 0)</f>
        <v>0</v>
      </c>
      <c r="I329" s="12">
        <f>TRUNC(일위대가목록!G106,0)</f>
        <v>0</v>
      </c>
      <c r="J329" s="12">
        <f>TRUNC(I329*D329, 0)</f>
        <v>0</v>
      </c>
      <c r="K329" s="12">
        <f t="shared" si="54"/>
        <v>0</v>
      </c>
      <c r="L329" s="12">
        <f t="shared" si="54"/>
        <v>0</v>
      </c>
      <c r="M329" s="13" t="s">
        <v>790</v>
      </c>
      <c r="N329" s="1" t="s">
        <v>791</v>
      </c>
      <c r="O329" s="1" t="s">
        <v>52</v>
      </c>
      <c r="P329" s="1" t="s">
        <v>52</v>
      </c>
      <c r="Q329" s="1" t="s">
        <v>782</v>
      </c>
      <c r="R329" s="1" t="s">
        <v>66</v>
      </c>
      <c r="S329" s="1" t="s">
        <v>67</v>
      </c>
      <c r="T329" s="1" t="s">
        <v>67</v>
      </c>
      <c r="AR329" s="1" t="s">
        <v>52</v>
      </c>
      <c r="AS329" s="1" t="s">
        <v>52</v>
      </c>
      <c r="AU329" s="1" t="s">
        <v>792</v>
      </c>
      <c r="AV329">
        <v>198</v>
      </c>
    </row>
    <row r="330" spans="1:48" ht="30" customHeight="1" x14ac:dyDescent="0.3">
      <c r="A330" s="11"/>
      <c r="B330" s="11"/>
      <c r="C330" s="11"/>
      <c r="D330" s="11"/>
      <c r="E330" s="12"/>
      <c r="F330" s="12"/>
      <c r="G330" s="12"/>
      <c r="H330" s="12"/>
      <c r="I330" s="12"/>
      <c r="J330" s="12"/>
      <c r="K330" s="12"/>
      <c r="L330" s="12"/>
      <c r="M330" s="11"/>
      <c r="Q330" s="1" t="s">
        <v>782</v>
      </c>
    </row>
    <row r="331" spans="1:48" ht="30" customHeight="1" x14ac:dyDescent="0.3">
      <c r="A331" s="11"/>
      <c r="B331" s="11"/>
      <c r="C331" s="11"/>
      <c r="D331" s="11"/>
      <c r="E331" s="12"/>
      <c r="F331" s="12"/>
      <c r="G331" s="12"/>
      <c r="H331" s="12"/>
      <c r="I331" s="12"/>
      <c r="J331" s="12"/>
      <c r="K331" s="12"/>
      <c r="L331" s="12"/>
      <c r="M331" s="11"/>
      <c r="Q331" s="1" t="s">
        <v>782</v>
      </c>
    </row>
    <row r="332" spans="1:48" ht="30" customHeight="1" x14ac:dyDescent="0.3">
      <c r="A332" s="11"/>
      <c r="B332" s="11"/>
      <c r="C332" s="11"/>
      <c r="D332" s="11"/>
      <c r="E332" s="12"/>
      <c r="F332" s="12"/>
      <c r="G332" s="12"/>
      <c r="H332" s="12"/>
      <c r="I332" s="12"/>
      <c r="J332" s="12"/>
      <c r="K332" s="12"/>
      <c r="L332" s="12"/>
      <c r="M332" s="11"/>
      <c r="Q332" s="1" t="s">
        <v>782</v>
      </c>
    </row>
    <row r="333" spans="1:48" ht="30" customHeight="1" x14ac:dyDescent="0.3">
      <c r="A333" s="11"/>
      <c r="B333" s="11"/>
      <c r="C333" s="11"/>
      <c r="D333" s="11"/>
      <c r="E333" s="12"/>
      <c r="F333" s="12"/>
      <c r="G333" s="12"/>
      <c r="H333" s="12"/>
      <c r="I333" s="12"/>
      <c r="J333" s="12"/>
      <c r="K333" s="12"/>
      <c r="L333" s="12"/>
      <c r="M333" s="11"/>
      <c r="Q333" s="1" t="s">
        <v>782</v>
      </c>
    </row>
    <row r="334" spans="1:48" ht="30" customHeight="1" x14ac:dyDescent="0.3">
      <c r="A334" s="11"/>
      <c r="B334" s="11"/>
      <c r="C334" s="11"/>
      <c r="D334" s="11"/>
      <c r="E334" s="12"/>
      <c r="F334" s="12"/>
      <c r="G334" s="12"/>
      <c r="H334" s="12"/>
      <c r="I334" s="12"/>
      <c r="J334" s="12"/>
      <c r="K334" s="12"/>
      <c r="L334" s="12"/>
      <c r="M334" s="11"/>
      <c r="Q334" s="1" t="s">
        <v>782</v>
      </c>
    </row>
    <row r="335" spans="1:48" ht="30" customHeight="1" x14ac:dyDescent="0.3">
      <c r="A335" s="11"/>
      <c r="B335" s="11"/>
      <c r="C335" s="11"/>
      <c r="D335" s="11"/>
      <c r="E335" s="12"/>
      <c r="F335" s="12"/>
      <c r="G335" s="12"/>
      <c r="H335" s="12"/>
      <c r="I335" s="12"/>
      <c r="J335" s="12"/>
      <c r="K335" s="12"/>
      <c r="L335" s="12"/>
      <c r="M335" s="11"/>
      <c r="Q335" s="1" t="s">
        <v>782</v>
      </c>
    </row>
    <row r="336" spans="1:48" ht="30" customHeight="1" x14ac:dyDescent="0.3">
      <c r="A336" s="11"/>
      <c r="B336" s="11"/>
      <c r="C336" s="11"/>
      <c r="D336" s="11"/>
      <c r="E336" s="12"/>
      <c r="F336" s="12"/>
      <c r="G336" s="12"/>
      <c r="H336" s="12"/>
      <c r="I336" s="12"/>
      <c r="J336" s="12"/>
      <c r="K336" s="12"/>
      <c r="L336" s="12"/>
      <c r="M336" s="11"/>
      <c r="Q336" s="1" t="s">
        <v>782</v>
      </c>
    </row>
    <row r="337" spans="1:48" ht="30" customHeight="1" x14ac:dyDescent="0.3">
      <c r="A337" s="11"/>
      <c r="B337" s="11"/>
      <c r="C337" s="11"/>
      <c r="D337" s="11"/>
      <c r="E337" s="12"/>
      <c r="F337" s="12"/>
      <c r="G337" s="12"/>
      <c r="H337" s="12"/>
      <c r="I337" s="12"/>
      <c r="J337" s="12"/>
      <c r="K337" s="12"/>
      <c r="L337" s="12"/>
      <c r="M337" s="11"/>
      <c r="Q337" s="1" t="s">
        <v>782</v>
      </c>
    </row>
    <row r="338" spans="1:48" ht="30" customHeight="1" x14ac:dyDescent="0.3">
      <c r="A338" s="11"/>
      <c r="B338" s="11"/>
      <c r="C338" s="11"/>
      <c r="D338" s="11"/>
      <c r="E338" s="12"/>
      <c r="F338" s="12"/>
      <c r="G338" s="12"/>
      <c r="H338" s="12"/>
      <c r="I338" s="12"/>
      <c r="J338" s="12"/>
      <c r="K338" s="12"/>
      <c r="L338" s="12"/>
      <c r="M338" s="11"/>
      <c r="Q338" s="1" t="s">
        <v>782</v>
      </c>
    </row>
    <row r="339" spans="1:48" ht="30" customHeight="1" x14ac:dyDescent="0.3">
      <c r="A339" s="11"/>
      <c r="B339" s="11"/>
      <c r="C339" s="11"/>
      <c r="D339" s="11"/>
      <c r="E339" s="12"/>
      <c r="F339" s="12"/>
      <c r="G339" s="12"/>
      <c r="H339" s="12"/>
      <c r="I339" s="12"/>
      <c r="J339" s="12"/>
      <c r="K339" s="12"/>
      <c r="L339" s="12"/>
      <c r="M339" s="11"/>
      <c r="Q339" s="1" t="s">
        <v>782</v>
      </c>
    </row>
    <row r="340" spans="1:48" ht="30" customHeight="1" x14ac:dyDescent="0.3">
      <c r="A340" s="11"/>
      <c r="B340" s="11"/>
      <c r="C340" s="11"/>
      <c r="D340" s="11"/>
      <c r="E340" s="12"/>
      <c r="F340" s="12"/>
      <c r="G340" s="12"/>
      <c r="H340" s="12"/>
      <c r="I340" s="12"/>
      <c r="J340" s="12"/>
      <c r="K340" s="12"/>
      <c r="L340" s="12"/>
      <c r="M340" s="11"/>
      <c r="Q340" s="1" t="s">
        <v>782</v>
      </c>
    </row>
    <row r="341" spans="1:48" ht="30" customHeight="1" x14ac:dyDescent="0.3">
      <c r="A341" s="11"/>
      <c r="B341" s="11"/>
      <c r="C341" s="11"/>
      <c r="D341" s="11"/>
      <c r="E341" s="12"/>
      <c r="F341" s="12"/>
      <c r="G341" s="12"/>
      <c r="H341" s="12"/>
      <c r="I341" s="12"/>
      <c r="J341" s="12"/>
      <c r="K341" s="12"/>
      <c r="L341" s="12"/>
      <c r="M341" s="11"/>
      <c r="Q341" s="1" t="s">
        <v>782</v>
      </c>
    </row>
    <row r="342" spans="1:48" ht="30" customHeight="1" x14ac:dyDescent="0.3">
      <c r="A342" s="11"/>
      <c r="B342" s="11"/>
      <c r="C342" s="11"/>
      <c r="D342" s="11"/>
      <c r="E342" s="12"/>
      <c r="F342" s="12"/>
      <c r="G342" s="12"/>
      <c r="H342" s="12"/>
      <c r="I342" s="12"/>
      <c r="J342" s="12"/>
      <c r="K342" s="12"/>
      <c r="L342" s="12"/>
      <c r="M342" s="11"/>
      <c r="Q342" s="1" t="s">
        <v>782</v>
      </c>
    </row>
    <row r="343" spans="1:48" ht="30" customHeight="1" x14ac:dyDescent="0.3">
      <c r="A343" s="11"/>
      <c r="B343" s="11"/>
      <c r="C343" s="11"/>
      <c r="D343" s="11"/>
      <c r="E343" s="12"/>
      <c r="F343" s="12"/>
      <c r="G343" s="12"/>
      <c r="H343" s="12"/>
      <c r="I343" s="12"/>
      <c r="J343" s="12"/>
      <c r="K343" s="12"/>
      <c r="L343" s="12"/>
      <c r="M343" s="11"/>
      <c r="Q343" s="1" t="s">
        <v>782</v>
      </c>
    </row>
    <row r="344" spans="1:48" ht="30" customHeight="1" x14ac:dyDescent="0.3">
      <c r="A344" s="11"/>
      <c r="B344" s="11"/>
      <c r="C344" s="11"/>
      <c r="D344" s="11"/>
      <c r="E344" s="12"/>
      <c r="F344" s="12"/>
      <c r="G344" s="12"/>
      <c r="H344" s="12"/>
      <c r="I344" s="12"/>
      <c r="J344" s="12"/>
      <c r="K344" s="12"/>
      <c r="L344" s="12"/>
      <c r="M344" s="11"/>
      <c r="Q344" s="1" t="s">
        <v>782</v>
      </c>
    </row>
    <row r="345" spans="1:48" ht="30" customHeight="1" x14ac:dyDescent="0.3">
      <c r="A345" s="11"/>
      <c r="B345" s="11"/>
      <c r="C345" s="11"/>
      <c r="D345" s="11"/>
      <c r="E345" s="12"/>
      <c r="F345" s="12"/>
      <c r="G345" s="12"/>
      <c r="H345" s="12"/>
      <c r="I345" s="12"/>
      <c r="J345" s="12"/>
      <c r="K345" s="12"/>
      <c r="L345" s="12"/>
      <c r="M345" s="11"/>
      <c r="Q345" s="1" t="s">
        <v>782</v>
      </c>
    </row>
    <row r="346" spans="1:48" ht="30" customHeight="1" x14ac:dyDescent="0.3">
      <c r="A346" s="11"/>
      <c r="B346" s="11"/>
      <c r="C346" s="11"/>
      <c r="D346" s="11"/>
      <c r="E346" s="12"/>
      <c r="F346" s="12"/>
      <c r="G346" s="12"/>
      <c r="H346" s="12"/>
      <c r="I346" s="12"/>
      <c r="J346" s="12"/>
      <c r="K346" s="12"/>
      <c r="L346" s="12"/>
      <c r="M346" s="11"/>
      <c r="Q346" s="1" t="s">
        <v>782</v>
      </c>
    </row>
    <row r="347" spans="1:48" ht="30" customHeight="1" x14ac:dyDescent="0.3">
      <c r="A347" s="11"/>
      <c r="B347" s="11"/>
      <c r="C347" s="11"/>
      <c r="D347" s="11"/>
      <c r="E347" s="12"/>
      <c r="F347" s="12"/>
      <c r="G347" s="12"/>
      <c r="H347" s="12"/>
      <c r="I347" s="12"/>
      <c r="J347" s="12"/>
      <c r="K347" s="12"/>
      <c r="L347" s="12"/>
      <c r="M347" s="11"/>
      <c r="Q347" s="1" t="s">
        <v>782</v>
      </c>
    </row>
    <row r="348" spans="1:48" ht="30" customHeight="1" x14ac:dyDescent="0.3">
      <c r="A348" s="13" t="s">
        <v>116</v>
      </c>
      <c r="B348" s="11"/>
      <c r="C348" s="11"/>
      <c r="D348" s="11"/>
      <c r="E348" s="12"/>
      <c r="F348" s="12">
        <f>SUMIF(Q327:Q347,"0101070103",F327:F347)</f>
        <v>0</v>
      </c>
      <c r="G348" s="12"/>
      <c r="H348" s="12">
        <f>SUMIF(Q327:Q347,"0101070103",H327:H347)</f>
        <v>0</v>
      </c>
      <c r="I348" s="12"/>
      <c r="J348" s="12">
        <f>SUMIF(Q327:Q347,"0101070103",J327:J347)</f>
        <v>0</v>
      </c>
      <c r="K348" s="12"/>
      <c r="L348" s="12">
        <f>SUMIF(Q327:Q347,"0101070103",L327:L347)</f>
        <v>0</v>
      </c>
      <c r="M348" s="11"/>
      <c r="N348" t="s">
        <v>117</v>
      </c>
    </row>
    <row r="349" spans="1:48" ht="30" customHeight="1" x14ac:dyDescent="0.3">
      <c r="A349" s="13" t="s">
        <v>793</v>
      </c>
      <c r="B349" s="13" t="s">
        <v>795</v>
      </c>
      <c r="C349" s="11"/>
      <c r="D349" s="11"/>
      <c r="E349" s="12"/>
      <c r="F349" s="12"/>
      <c r="G349" s="12"/>
      <c r="H349" s="12"/>
      <c r="I349" s="12"/>
      <c r="J349" s="12"/>
      <c r="K349" s="12"/>
      <c r="L349" s="12"/>
      <c r="M349" s="11"/>
      <c r="Q349" s="1" t="s">
        <v>794</v>
      </c>
    </row>
    <row r="350" spans="1:48" ht="30" customHeight="1" x14ac:dyDescent="0.3">
      <c r="A350" s="13" t="s">
        <v>796</v>
      </c>
      <c r="B350" s="13" t="s">
        <v>126</v>
      </c>
      <c r="C350" s="13" t="s">
        <v>122</v>
      </c>
      <c r="D350" s="11">
        <v>15</v>
      </c>
      <c r="E350" s="12">
        <f>TRUNC(일위대가목록!E102,0)</f>
        <v>0</v>
      </c>
      <c r="F350" s="12">
        <f>TRUNC(E350*D350, 0)</f>
        <v>0</v>
      </c>
      <c r="G350" s="12">
        <f>TRUNC(일위대가목록!F102,0)</f>
        <v>0</v>
      </c>
      <c r="H350" s="12">
        <f>TRUNC(G350*D350, 0)</f>
        <v>0</v>
      </c>
      <c r="I350" s="12">
        <f>TRUNC(일위대가목록!G102,0)</f>
        <v>0</v>
      </c>
      <c r="J350" s="12">
        <f>TRUNC(I350*D350, 0)</f>
        <v>0</v>
      </c>
      <c r="K350" s="12">
        <f>TRUNC(E350+G350+I350, 0)</f>
        <v>0</v>
      </c>
      <c r="L350" s="12">
        <f>TRUNC(F350+H350+J350, 0)</f>
        <v>0</v>
      </c>
      <c r="M350" s="13" t="s">
        <v>797</v>
      </c>
      <c r="N350" s="1" t="s">
        <v>798</v>
      </c>
      <c r="O350" s="1" t="s">
        <v>52</v>
      </c>
      <c r="P350" s="1" t="s">
        <v>52</v>
      </c>
      <c r="Q350" s="1" t="s">
        <v>794</v>
      </c>
      <c r="R350" s="1" t="s">
        <v>66</v>
      </c>
      <c r="S350" s="1" t="s">
        <v>67</v>
      </c>
      <c r="T350" s="1" t="s">
        <v>67</v>
      </c>
      <c r="AR350" s="1" t="s">
        <v>52</v>
      </c>
      <c r="AS350" s="1" t="s">
        <v>52</v>
      </c>
      <c r="AU350" s="1" t="s">
        <v>799</v>
      </c>
      <c r="AV350">
        <v>200</v>
      </c>
    </row>
    <row r="351" spans="1:48" ht="30" customHeight="1" x14ac:dyDescent="0.3">
      <c r="A351" s="13" t="s">
        <v>762</v>
      </c>
      <c r="B351" s="13" t="s">
        <v>126</v>
      </c>
      <c r="C351" s="13" t="s">
        <v>122</v>
      </c>
      <c r="D351" s="11">
        <v>17</v>
      </c>
      <c r="E351" s="12">
        <f>TRUNC(일위대가목록!E110,0)</f>
        <v>0</v>
      </c>
      <c r="F351" s="12">
        <f>TRUNC(E351*D351, 0)</f>
        <v>0</v>
      </c>
      <c r="G351" s="12">
        <f>TRUNC(일위대가목록!F110,0)</f>
        <v>0</v>
      </c>
      <c r="H351" s="12">
        <f>TRUNC(G351*D351, 0)</f>
        <v>0</v>
      </c>
      <c r="I351" s="12">
        <f>TRUNC(일위대가목록!G110,0)</f>
        <v>0</v>
      </c>
      <c r="J351" s="12">
        <f>TRUNC(I351*D351, 0)</f>
        <v>0</v>
      </c>
      <c r="K351" s="12">
        <f>TRUNC(E351+G351+I351, 0)</f>
        <v>0</v>
      </c>
      <c r="L351" s="12">
        <f>TRUNC(F351+H351+J351, 0)</f>
        <v>0</v>
      </c>
      <c r="M351" s="13" t="s">
        <v>766</v>
      </c>
      <c r="N351" s="1" t="s">
        <v>767</v>
      </c>
      <c r="O351" s="1" t="s">
        <v>52</v>
      </c>
      <c r="P351" s="1" t="s">
        <v>52</v>
      </c>
      <c r="Q351" s="1" t="s">
        <v>794</v>
      </c>
      <c r="R351" s="1" t="s">
        <v>66</v>
      </c>
      <c r="S351" s="1" t="s">
        <v>67</v>
      </c>
      <c r="T351" s="1" t="s">
        <v>67</v>
      </c>
      <c r="AR351" s="1" t="s">
        <v>52</v>
      </c>
      <c r="AS351" s="1" t="s">
        <v>52</v>
      </c>
      <c r="AU351" s="1" t="s">
        <v>800</v>
      </c>
      <c r="AV351">
        <v>201</v>
      </c>
    </row>
    <row r="352" spans="1:48" ht="30" customHeight="1" x14ac:dyDescent="0.3">
      <c r="A352" s="11"/>
      <c r="B352" s="11"/>
      <c r="C352" s="11"/>
      <c r="D352" s="11"/>
      <c r="E352" s="12"/>
      <c r="F352" s="12"/>
      <c r="G352" s="12"/>
      <c r="H352" s="12"/>
      <c r="I352" s="12"/>
      <c r="J352" s="12"/>
      <c r="K352" s="12"/>
      <c r="L352" s="12"/>
      <c r="M352" s="11"/>
      <c r="Q352" s="1" t="s">
        <v>794</v>
      </c>
    </row>
    <row r="353" spans="1:17" ht="30" customHeight="1" x14ac:dyDescent="0.3">
      <c r="A353" s="11"/>
      <c r="B353" s="11"/>
      <c r="C353" s="11"/>
      <c r="D353" s="11"/>
      <c r="E353" s="12"/>
      <c r="F353" s="12"/>
      <c r="G353" s="12"/>
      <c r="H353" s="12"/>
      <c r="I353" s="12"/>
      <c r="J353" s="12"/>
      <c r="K353" s="12"/>
      <c r="L353" s="12"/>
      <c r="M353" s="11"/>
      <c r="Q353" s="1" t="s">
        <v>794</v>
      </c>
    </row>
    <row r="354" spans="1:17" ht="30" customHeight="1" x14ac:dyDescent="0.3">
      <c r="A354" s="11"/>
      <c r="B354" s="11"/>
      <c r="C354" s="11"/>
      <c r="D354" s="11"/>
      <c r="E354" s="12"/>
      <c r="F354" s="12"/>
      <c r="G354" s="12"/>
      <c r="H354" s="12"/>
      <c r="I354" s="12"/>
      <c r="J354" s="12"/>
      <c r="K354" s="12"/>
      <c r="L354" s="12"/>
      <c r="M354" s="11"/>
      <c r="Q354" s="1" t="s">
        <v>794</v>
      </c>
    </row>
    <row r="355" spans="1:17" ht="30" customHeight="1" x14ac:dyDescent="0.3">
      <c r="A355" s="11"/>
      <c r="B355" s="11"/>
      <c r="C355" s="11"/>
      <c r="D355" s="11"/>
      <c r="E355" s="12"/>
      <c r="F355" s="12"/>
      <c r="G355" s="12"/>
      <c r="H355" s="12"/>
      <c r="I355" s="12"/>
      <c r="J355" s="12"/>
      <c r="K355" s="12"/>
      <c r="L355" s="12"/>
      <c r="M355" s="11"/>
      <c r="Q355" s="1" t="s">
        <v>794</v>
      </c>
    </row>
    <row r="356" spans="1:17" ht="30" customHeight="1" x14ac:dyDescent="0.3">
      <c r="A356" s="11"/>
      <c r="B356" s="11"/>
      <c r="C356" s="11"/>
      <c r="D356" s="11"/>
      <c r="E356" s="12"/>
      <c r="F356" s="12"/>
      <c r="G356" s="12"/>
      <c r="H356" s="12"/>
      <c r="I356" s="12"/>
      <c r="J356" s="12"/>
      <c r="K356" s="12"/>
      <c r="L356" s="12"/>
      <c r="M356" s="11"/>
      <c r="Q356" s="1" t="s">
        <v>794</v>
      </c>
    </row>
    <row r="357" spans="1:17" ht="30" customHeight="1" x14ac:dyDescent="0.3">
      <c r="A357" s="11"/>
      <c r="B357" s="11"/>
      <c r="C357" s="11"/>
      <c r="D357" s="11"/>
      <c r="E357" s="12"/>
      <c r="F357" s="12"/>
      <c r="G357" s="12"/>
      <c r="H357" s="12"/>
      <c r="I357" s="12"/>
      <c r="J357" s="12"/>
      <c r="K357" s="12"/>
      <c r="L357" s="12"/>
      <c r="M357" s="11"/>
      <c r="Q357" s="1" t="s">
        <v>794</v>
      </c>
    </row>
    <row r="358" spans="1:17" ht="30" customHeight="1" x14ac:dyDescent="0.3">
      <c r="A358" s="11"/>
      <c r="B358" s="11"/>
      <c r="C358" s="11"/>
      <c r="D358" s="11"/>
      <c r="E358" s="12"/>
      <c r="F358" s="12"/>
      <c r="G358" s="12"/>
      <c r="H358" s="12"/>
      <c r="I358" s="12"/>
      <c r="J358" s="12"/>
      <c r="K358" s="12"/>
      <c r="L358" s="12"/>
      <c r="M358" s="11"/>
      <c r="Q358" s="1" t="s">
        <v>794</v>
      </c>
    </row>
    <row r="359" spans="1:17" ht="30" customHeight="1" x14ac:dyDescent="0.3">
      <c r="A359" s="11"/>
      <c r="B359" s="11"/>
      <c r="C359" s="11"/>
      <c r="D359" s="11"/>
      <c r="E359" s="12"/>
      <c r="F359" s="12"/>
      <c r="G359" s="12"/>
      <c r="H359" s="12"/>
      <c r="I359" s="12"/>
      <c r="J359" s="12"/>
      <c r="K359" s="12"/>
      <c r="L359" s="12"/>
      <c r="M359" s="11"/>
      <c r="Q359" s="1" t="s">
        <v>794</v>
      </c>
    </row>
    <row r="360" spans="1:17" ht="30" customHeight="1" x14ac:dyDescent="0.3">
      <c r="A360" s="11"/>
      <c r="B360" s="11"/>
      <c r="C360" s="11"/>
      <c r="D360" s="11"/>
      <c r="E360" s="12"/>
      <c r="F360" s="12"/>
      <c r="G360" s="12"/>
      <c r="H360" s="12"/>
      <c r="I360" s="12"/>
      <c r="J360" s="12"/>
      <c r="K360" s="12"/>
      <c r="L360" s="12"/>
      <c r="M360" s="11"/>
      <c r="Q360" s="1" t="s">
        <v>794</v>
      </c>
    </row>
    <row r="361" spans="1:17" ht="30" customHeight="1" x14ac:dyDescent="0.3">
      <c r="A361" s="11"/>
      <c r="B361" s="11"/>
      <c r="C361" s="11"/>
      <c r="D361" s="11"/>
      <c r="E361" s="12"/>
      <c r="F361" s="12"/>
      <c r="G361" s="12"/>
      <c r="H361" s="12"/>
      <c r="I361" s="12"/>
      <c r="J361" s="12"/>
      <c r="K361" s="12"/>
      <c r="L361" s="12"/>
      <c r="M361" s="11"/>
      <c r="Q361" s="1" t="s">
        <v>794</v>
      </c>
    </row>
    <row r="362" spans="1:17" ht="30" customHeight="1" x14ac:dyDescent="0.3">
      <c r="A362" s="11"/>
      <c r="B362" s="11"/>
      <c r="C362" s="11"/>
      <c r="D362" s="11"/>
      <c r="E362" s="12"/>
      <c r="F362" s="12"/>
      <c r="G362" s="12"/>
      <c r="H362" s="12"/>
      <c r="I362" s="12"/>
      <c r="J362" s="12"/>
      <c r="K362" s="12"/>
      <c r="L362" s="12"/>
      <c r="M362" s="11"/>
      <c r="Q362" s="1" t="s">
        <v>794</v>
      </c>
    </row>
    <row r="363" spans="1:17" ht="30" customHeight="1" x14ac:dyDescent="0.3">
      <c r="A363" s="11"/>
      <c r="B363" s="11"/>
      <c r="C363" s="11"/>
      <c r="D363" s="11"/>
      <c r="E363" s="12"/>
      <c r="F363" s="12"/>
      <c r="G363" s="12"/>
      <c r="H363" s="12"/>
      <c r="I363" s="12"/>
      <c r="J363" s="12"/>
      <c r="K363" s="12"/>
      <c r="L363" s="12"/>
      <c r="M363" s="11"/>
      <c r="Q363" s="1" t="s">
        <v>794</v>
      </c>
    </row>
    <row r="364" spans="1:17" ht="30" customHeight="1" x14ac:dyDescent="0.3">
      <c r="A364" s="11"/>
      <c r="B364" s="11"/>
      <c r="C364" s="11"/>
      <c r="D364" s="11"/>
      <c r="E364" s="12"/>
      <c r="F364" s="12"/>
      <c r="G364" s="12"/>
      <c r="H364" s="12"/>
      <c r="I364" s="12"/>
      <c r="J364" s="12"/>
      <c r="K364" s="12"/>
      <c r="L364" s="12"/>
      <c r="M364" s="11"/>
      <c r="Q364" s="1" t="s">
        <v>794</v>
      </c>
    </row>
    <row r="365" spans="1:17" ht="30" customHeight="1" x14ac:dyDescent="0.3">
      <c r="A365" s="11"/>
      <c r="B365" s="11"/>
      <c r="C365" s="11"/>
      <c r="D365" s="11"/>
      <c r="E365" s="12"/>
      <c r="F365" s="12"/>
      <c r="G365" s="12"/>
      <c r="H365" s="12"/>
      <c r="I365" s="12"/>
      <c r="J365" s="12"/>
      <c r="K365" s="12"/>
      <c r="L365" s="12"/>
      <c r="M365" s="11"/>
      <c r="Q365" s="1" t="s">
        <v>794</v>
      </c>
    </row>
    <row r="366" spans="1:17" ht="30" customHeight="1" x14ac:dyDescent="0.3">
      <c r="A366" s="11"/>
      <c r="B366" s="11"/>
      <c r="C366" s="11"/>
      <c r="D366" s="11"/>
      <c r="E366" s="12"/>
      <c r="F366" s="12"/>
      <c r="G366" s="12"/>
      <c r="H366" s="12"/>
      <c r="I366" s="12"/>
      <c r="J366" s="12"/>
      <c r="K366" s="12"/>
      <c r="L366" s="12"/>
      <c r="M366" s="11"/>
      <c r="Q366" s="1" t="s">
        <v>794</v>
      </c>
    </row>
    <row r="367" spans="1:17" ht="30" customHeight="1" x14ac:dyDescent="0.3">
      <c r="A367" s="11"/>
      <c r="B367" s="11"/>
      <c r="C367" s="11"/>
      <c r="D367" s="11"/>
      <c r="E367" s="12"/>
      <c r="F367" s="12"/>
      <c r="G367" s="12"/>
      <c r="H367" s="12"/>
      <c r="I367" s="12"/>
      <c r="J367" s="12"/>
      <c r="K367" s="12"/>
      <c r="L367" s="12"/>
      <c r="M367" s="11"/>
      <c r="Q367" s="1" t="s">
        <v>794</v>
      </c>
    </row>
    <row r="368" spans="1:17" ht="30" customHeight="1" x14ac:dyDescent="0.3">
      <c r="A368" s="11"/>
      <c r="B368" s="11"/>
      <c r="C368" s="11"/>
      <c r="D368" s="11"/>
      <c r="E368" s="12"/>
      <c r="F368" s="12"/>
      <c r="G368" s="12"/>
      <c r="H368" s="12"/>
      <c r="I368" s="12"/>
      <c r="J368" s="12"/>
      <c r="K368" s="12"/>
      <c r="L368" s="12"/>
      <c r="M368" s="11"/>
      <c r="Q368" s="1" t="s">
        <v>794</v>
      </c>
    </row>
    <row r="369" spans="1:48" ht="30" customHeight="1" x14ac:dyDescent="0.3">
      <c r="A369" s="11"/>
      <c r="B369" s="11"/>
      <c r="C369" s="11"/>
      <c r="D369" s="11"/>
      <c r="E369" s="12"/>
      <c r="F369" s="12"/>
      <c r="G369" s="12"/>
      <c r="H369" s="12"/>
      <c r="I369" s="12"/>
      <c r="J369" s="12"/>
      <c r="K369" s="12"/>
      <c r="L369" s="12"/>
      <c r="M369" s="11"/>
      <c r="Q369" s="1" t="s">
        <v>794</v>
      </c>
    </row>
    <row r="370" spans="1:48" ht="30" customHeight="1" x14ac:dyDescent="0.3">
      <c r="A370" s="11"/>
      <c r="B370" s="11"/>
      <c r="C370" s="11"/>
      <c r="D370" s="11"/>
      <c r="E370" s="12"/>
      <c r="F370" s="12"/>
      <c r="G370" s="12"/>
      <c r="H370" s="12"/>
      <c r="I370" s="12"/>
      <c r="J370" s="12"/>
      <c r="K370" s="12"/>
      <c r="L370" s="12"/>
      <c r="M370" s="11"/>
      <c r="Q370" s="1" t="s">
        <v>794</v>
      </c>
    </row>
    <row r="371" spans="1:48" ht="30" customHeight="1" x14ac:dyDescent="0.3">
      <c r="A371" s="13" t="s">
        <v>116</v>
      </c>
      <c r="B371" s="11"/>
      <c r="C371" s="11"/>
      <c r="D371" s="11"/>
      <c r="E371" s="12"/>
      <c r="F371" s="12">
        <f>SUMIF(Q350:Q370,"01010702",F350:F370)</f>
        <v>0</v>
      </c>
      <c r="G371" s="12"/>
      <c r="H371" s="12">
        <f>SUMIF(Q350:Q370,"01010702",H350:H370)</f>
        <v>0</v>
      </c>
      <c r="I371" s="12"/>
      <c r="J371" s="12">
        <f>SUMIF(Q350:Q370,"01010702",J350:J370)</f>
        <v>0</v>
      </c>
      <c r="K371" s="12"/>
      <c r="L371" s="12">
        <f>SUMIF(Q350:Q370,"01010702",L350:L370)</f>
        <v>0</v>
      </c>
      <c r="M371" s="11"/>
      <c r="N371" t="s">
        <v>117</v>
      </c>
    </row>
    <row r="372" spans="1:48" ht="30" customHeight="1" x14ac:dyDescent="0.3">
      <c r="A372" s="13" t="s">
        <v>801</v>
      </c>
      <c r="B372" s="13" t="s">
        <v>795</v>
      </c>
      <c r="C372" s="11"/>
      <c r="D372" s="11"/>
      <c r="E372" s="12"/>
      <c r="F372" s="12"/>
      <c r="G372" s="12"/>
      <c r="H372" s="12"/>
      <c r="I372" s="12"/>
      <c r="J372" s="12"/>
      <c r="K372" s="12"/>
      <c r="L372" s="12"/>
      <c r="M372" s="11"/>
      <c r="Q372" s="1" t="s">
        <v>802</v>
      </c>
    </row>
    <row r="373" spans="1:48" ht="30" customHeight="1" x14ac:dyDescent="0.3">
      <c r="A373" s="13" t="s">
        <v>803</v>
      </c>
      <c r="B373" s="13" t="s">
        <v>804</v>
      </c>
      <c r="C373" s="13" t="s">
        <v>76</v>
      </c>
      <c r="D373" s="11">
        <v>68</v>
      </c>
      <c r="E373" s="12">
        <f>TRUNC(일위대가목록!E5,0)</f>
        <v>0</v>
      </c>
      <c r="F373" s="12">
        <f>TRUNC(E373*D373, 0)</f>
        <v>0</v>
      </c>
      <c r="G373" s="12">
        <f>TRUNC(일위대가목록!F5,0)</f>
        <v>0</v>
      </c>
      <c r="H373" s="12">
        <f>TRUNC(G373*D373, 0)</f>
        <v>0</v>
      </c>
      <c r="I373" s="12">
        <f>TRUNC(일위대가목록!G5,0)</f>
        <v>0</v>
      </c>
      <c r="J373" s="12">
        <f>TRUNC(I373*D373, 0)</f>
        <v>0</v>
      </c>
      <c r="K373" s="12">
        <f t="shared" ref="K373:L376" si="55">TRUNC(E373+G373+I373, 0)</f>
        <v>0</v>
      </c>
      <c r="L373" s="12">
        <f t="shared" si="55"/>
        <v>0</v>
      </c>
      <c r="M373" s="13" t="s">
        <v>805</v>
      </c>
      <c r="N373" s="1" t="s">
        <v>806</v>
      </c>
      <c r="O373" s="1" t="s">
        <v>52</v>
      </c>
      <c r="P373" s="1" t="s">
        <v>52</v>
      </c>
      <c r="Q373" s="1" t="s">
        <v>802</v>
      </c>
      <c r="R373" s="1" t="s">
        <v>66</v>
      </c>
      <c r="S373" s="1" t="s">
        <v>67</v>
      </c>
      <c r="T373" s="1" t="s">
        <v>67</v>
      </c>
      <c r="AR373" s="1" t="s">
        <v>52</v>
      </c>
      <c r="AS373" s="1" t="s">
        <v>52</v>
      </c>
      <c r="AU373" s="1" t="s">
        <v>807</v>
      </c>
      <c r="AV373">
        <v>203</v>
      </c>
    </row>
    <row r="374" spans="1:48" ht="30" customHeight="1" x14ac:dyDescent="0.3">
      <c r="A374" s="13" t="s">
        <v>808</v>
      </c>
      <c r="B374" s="13" t="s">
        <v>809</v>
      </c>
      <c r="C374" s="13" t="s">
        <v>557</v>
      </c>
      <c r="D374" s="11">
        <v>9</v>
      </c>
      <c r="E374" s="12">
        <f>TRUNC(일위대가목록!E107,0)</f>
        <v>0</v>
      </c>
      <c r="F374" s="12">
        <f>TRUNC(E374*D374, 0)</f>
        <v>0</v>
      </c>
      <c r="G374" s="12">
        <f>TRUNC(일위대가목록!F107,0)</f>
        <v>0</v>
      </c>
      <c r="H374" s="12">
        <f>TRUNC(G374*D374, 0)</f>
        <v>0</v>
      </c>
      <c r="I374" s="12">
        <f>TRUNC(일위대가목록!G107,0)</f>
        <v>0</v>
      </c>
      <c r="J374" s="12">
        <f>TRUNC(I374*D374, 0)</f>
        <v>0</v>
      </c>
      <c r="K374" s="12">
        <f t="shared" si="55"/>
        <v>0</v>
      </c>
      <c r="L374" s="12">
        <f t="shared" si="55"/>
        <v>0</v>
      </c>
      <c r="M374" s="13" t="s">
        <v>810</v>
      </c>
      <c r="N374" s="1" t="s">
        <v>811</v>
      </c>
      <c r="O374" s="1" t="s">
        <v>52</v>
      </c>
      <c r="P374" s="1" t="s">
        <v>52</v>
      </c>
      <c r="Q374" s="1" t="s">
        <v>802</v>
      </c>
      <c r="R374" s="1" t="s">
        <v>66</v>
      </c>
      <c r="S374" s="1" t="s">
        <v>67</v>
      </c>
      <c r="T374" s="1" t="s">
        <v>67</v>
      </c>
      <c r="AR374" s="1" t="s">
        <v>52</v>
      </c>
      <c r="AS374" s="1" t="s">
        <v>52</v>
      </c>
      <c r="AU374" s="1" t="s">
        <v>812</v>
      </c>
      <c r="AV374">
        <v>204</v>
      </c>
    </row>
    <row r="375" spans="1:48" ht="30" customHeight="1" x14ac:dyDescent="0.3">
      <c r="A375" s="13" t="s">
        <v>813</v>
      </c>
      <c r="B375" s="13" t="s">
        <v>804</v>
      </c>
      <c r="C375" s="13" t="s">
        <v>122</v>
      </c>
      <c r="D375" s="11">
        <v>136</v>
      </c>
      <c r="E375" s="12">
        <f>TRUNC(일위대가목록!E108,0)</f>
        <v>0</v>
      </c>
      <c r="F375" s="12">
        <f>TRUNC(E375*D375, 0)</f>
        <v>0</v>
      </c>
      <c r="G375" s="12">
        <f>TRUNC(일위대가목록!F108,0)</f>
        <v>0</v>
      </c>
      <c r="H375" s="12">
        <f>TRUNC(G375*D375, 0)</f>
        <v>0</v>
      </c>
      <c r="I375" s="12">
        <f>TRUNC(일위대가목록!G108,0)</f>
        <v>0</v>
      </c>
      <c r="J375" s="12">
        <f>TRUNC(I375*D375, 0)</f>
        <v>0</v>
      </c>
      <c r="K375" s="12">
        <f t="shared" si="55"/>
        <v>0</v>
      </c>
      <c r="L375" s="12">
        <f t="shared" si="55"/>
        <v>0</v>
      </c>
      <c r="M375" s="13" t="s">
        <v>814</v>
      </c>
      <c r="N375" s="1" t="s">
        <v>815</v>
      </c>
      <c r="O375" s="1" t="s">
        <v>52</v>
      </c>
      <c r="P375" s="1" t="s">
        <v>52</v>
      </c>
      <c r="Q375" s="1" t="s">
        <v>802</v>
      </c>
      <c r="R375" s="1" t="s">
        <v>66</v>
      </c>
      <c r="S375" s="1" t="s">
        <v>67</v>
      </c>
      <c r="T375" s="1" t="s">
        <v>67</v>
      </c>
      <c r="AR375" s="1" t="s">
        <v>52</v>
      </c>
      <c r="AS375" s="1" t="s">
        <v>52</v>
      </c>
      <c r="AU375" s="1" t="s">
        <v>816</v>
      </c>
      <c r="AV375">
        <v>205</v>
      </c>
    </row>
    <row r="376" spans="1:48" ht="30" customHeight="1" x14ac:dyDescent="0.3">
      <c r="A376" s="13" t="s">
        <v>817</v>
      </c>
      <c r="B376" s="13" t="s">
        <v>52</v>
      </c>
      <c r="C376" s="13" t="s">
        <v>818</v>
      </c>
      <c r="D376" s="11">
        <v>58</v>
      </c>
      <c r="E376" s="12">
        <f>TRUNC(일위대가목록!E115,0)</f>
        <v>0</v>
      </c>
      <c r="F376" s="12">
        <f>TRUNC(E376*D376, 0)</f>
        <v>0</v>
      </c>
      <c r="G376" s="12">
        <f>TRUNC(일위대가목록!F115,0)</f>
        <v>0</v>
      </c>
      <c r="H376" s="12">
        <f>TRUNC(G376*D376, 0)</f>
        <v>0</v>
      </c>
      <c r="I376" s="12">
        <f>TRUNC(일위대가목록!G115,0)</f>
        <v>0</v>
      </c>
      <c r="J376" s="12">
        <f>TRUNC(I376*D376, 0)</f>
        <v>0</v>
      </c>
      <c r="K376" s="12">
        <f t="shared" si="55"/>
        <v>0</v>
      </c>
      <c r="L376" s="12">
        <f t="shared" si="55"/>
        <v>0</v>
      </c>
      <c r="M376" s="13" t="s">
        <v>819</v>
      </c>
      <c r="N376" s="1" t="s">
        <v>820</v>
      </c>
      <c r="O376" s="1" t="s">
        <v>52</v>
      </c>
      <c r="P376" s="1" t="s">
        <v>52</v>
      </c>
      <c r="Q376" s="1" t="s">
        <v>802</v>
      </c>
      <c r="R376" s="1" t="s">
        <v>66</v>
      </c>
      <c r="S376" s="1" t="s">
        <v>67</v>
      </c>
      <c r="T376" s="1" t="s">
        <v>67</v>
      </c>
      <c r="AR376" s="1" t="s">
        <v>52</v>
      </c>
      <c r="AS376" s="1" t="s">
        <v>52</v>
      </c>
      <c r="AU376" s="1" t="s">
        <v>821</v>
      </c>
      <c r="AV376">
        <v>206</v>
      </c>
    </row>
    <row r="377" spans="1:48" ht="30" customHeight="1" x14ac:dyDescent="0.3">
      <c r="A377" s="11"/>
      <c r="B377" s="11"/>
      <c r="C377" s="11"/>
      <c r="D377" s="11"/>
      <c r="E377" s="12"/>
      <c r="F377" s="12"/>
      <c r="G377" s="12"/>
      <c r="H377" s="12"/>
      <c r="I377" s="12"/>
      <c r="J377" s="12"/>
      <c r="K377" s="12"/>
      <c r="L377" s="12"/>
      <c r="M377" s="11"/>
      <c r="Q377" s="1" t="s">
        <v>802</v>
      </c>
    </row>
    <row r="378" spans="1:48" ht="30" customHeight="1" x14ac:dyDescent="0.3">
      <c r="A378" s="11"/>
      <c r="B378" s="11"/>
      <c r="C378" s="11"/>
      <c r="D378" s="11"/>
      <c r="E378" s="12"/>
      <c r="F378" s="12"/>
      <c r="G378" s="12"/>
      <c r="H378" s="12"/>
      <c r="I378" s="12"/>
      <c r="J378" s="12"/>
      <c r="K378" s="12"/>
      <c r="L378" s="12"/>
      <c r="M378" s="11"/>
      <c r="Q378" s="1" t="s">
        <v>802</v>
      </c>
    </row>
    <row r="379" spans="1:48" ht="30" customHeight="1" x14ac:dyDescent="0.3">
      <c r="A379" s="11"/>
      <c r="B379" s="11"/>
      <c r="C379" s="11"/>
      <c r="D379" s="11"/>
      <c r="E379" s="12"/>
      <c r="F379" s="12"/>
      <c r="G379" s="12"/>
      <c r="H379" s="12"/>
      <c r="I379" s="12"/>
      <c r="J379" s="12"/>
      <c r="K379" s="12"/>
      <c r="L379" s="12"/>
      <c r="M379" s="11"/>
      <c r="Q379" s="1" t="s">
        <v>802</v>
      </c>
    </row>
    <row r="380" spans="1:48" ht="30" customHeight="1" x14ac:dyDescent="0.3">
      <c r="A380" s="11"/>
      <c r="B380" s="11"/>
      <c r="C380" s="11"/>
      <c r="D380" s="11"/>
      <c r="E380" s="12"/>
      <c r="F380" s="12"/>
      <c r="G380" s="12"/>
      <c r="H380" s="12"/>
      <c r="I380" s="12"/>
      <c r="J380" s="12"/>
      <c r="K380" s="12"/>
      <c r="L380" s="12"/>
      <c r="M380" s="11"/>
      <c r="Q380" s="1" t="s">
        <v>802</v>
      </c>
    </row>
    <row r="381" spans="1:48" ht="30" customHeight="1" x14ac:dyDescent="0.3">
      <c r="A381" s="11"/>
      <c r="B381" s="11"/>
      <c r="C381" s="11"/>
      <c r="D381" s="11"/>
      <c r="E381" s="12"/>
      <c r="F381" s="12"/>
      <c r="G381" s="12"/>
      <c r="H381" s="12"/>
      <c r="I381" s="12"/>
      <c r="J381" s="12"/>
      <c r="K381" s="12"/>
      <c r="L381" s="12"/>
      <c r="M381" s="11"/>
      <c r="Q381" s="1" t="s">
        <v>802</v>
      </c>
    </row>
    <row r="382" spans="1:48" ht="30" customHeight="1" x14ac:dyDescent="0.3">
      <c r="A382" s="11"/>
      <c r="B382" s="11"/>
      <c r="C382" s="11"/>
      <c r="D382" s="11"/>
      <c r="E382" s="12"/>
      <c r="F382" s="12"/>
      <c r="G382" s="12"/>
      <c r="H382" s="12"/>
      <c r="I382" s="12"/>
      <c r="J382" s="12"/>
      <c r="K382" s="12"/>
      <c r="L382" s="12"/>
      <c r="M382" s="11"/>
      <c r="Q382" s="1" t="s">
        <v>802</v>
      </c>
    </row>
    <row r="383" spans="1:48" ht="30" customHeight="1" x14ac:dyDescent="0.3">
      <c r="A383" s="11"/>
      <c r="B383" s="11"/>
      <c r="C383" s="11"/>
      <c r="D383" s="11"/>
      <c r="E383" s="12"/>
      <c r="F383" s="12"/>
      <c r="G383" s="12"/>
      <c r="H383" s="12"/>
      <c r="I383" s="12"/>
      <c r="J383" s="12"/>
      <c r="K383" s="12"/>
      <c r="L383" s="12"/>
      <c r="M383" s="11"/>
      <c r="Q383" s="1" t="s">
        <v>802</v>
      </c>
    </row>
    <row r="384" spans="1:48" ht="30" customHeight="1" x14ac:dyDescent="0.3">
      <c r="A384" s="11"/>
      <c r="B384" s="11"/>
      <c r="C384" s="11"/>
      <c r="D384" s="11"/>
      <c r="E384" s="12"/>
      <c r="F384" s="12"/>
      <c r="G384" s="12"/>
      <c r="H384" s="12"/>
      <c r="I384" s="12"/>
      <c r="J384" s="12"/>
      <c r="K384" s="12"/>
      <c r="L384" s="12"/>
      <c r="M384" s="11"/>
      <c r="Q384" s="1" t="s">
        <v>802</v>
      </c>
    </row>
    <row r="385" spans="1:48" ht="30" customHeight="1" x14ac:dyDescent="0.3">
      <c r="A385" s="11"/>
      <c r="B385" s="11"/>
      <c r="C385" s="11"/>
      <c r="D385" s="11"/>
      <c r="E385" s="12"/>
      <c r="F385" s="12"/>
      <c r="G385" s="12"/>
      <c r="H385" s="12"/>
      <c r="I385" s="12"/>
      <c r="J385" s="12"/>
      <c r="K385" s="12"/>
      <c r="L385" s="12"/>
      <c r="M385" s="11"/>
      <c r="Q385" s="1" t="s">
        <v>802</v>
      </c>
    </row>
    <row r="386" spans="1:48" ht="30" customHeight="1" x14ac:dyDescent="0.3">
      <c r="A386" s="11"/>
      <c r="B386" s="11"/>
      <c r="C386" s="11"/>
      <c r="D386" s="11"/>
      <c r="E386" s="12"/>
      <c r="F386" s="12"/>
      <c r="G386" s="12"/>
      <c r="H386" s="12"/>
      <c r="I386" s="12"/>
      <c r="J386" s="12"/>
      <c r="K386" s="12"/>
      <c r="L386" s="12"/>
      <c r="M386" s="11"/>
      <c r="Q386" s="1" t="s">
        <v>802</v>
      </c>
    </row>
    <row r="387" spans="1:48" ht="30" customHeight="1" x14ac:dyDescent="0.3">
      <c r="A387" s="11"/>
      <c r="B387" s="11"/>
      <c r="C387" s="11"/>
      <c r="D387" s="11"/>
      <c r="E387" s="12"/>
      <c r="F387" s="12"/>
      <c r="G387" s="12"/>
      <c r="H387" s="12"/>
      <c r="I387" s="12"/>
      <c r="J387" s="12"/>
      <c r="K387" s="12"/>
      <c r="L387" s="12"/>
      <c r="M387" s="11"/>
      <c r="Q387" s="1" t="s">
        <v>802</v>
      </c>
    </row>
    <row r="388" spans="1:48" ht="30" customHeight="1" x14ac:dyDescent="0.3">
      <c r="A388" s="11"/>
      <c r="B388" s="11"/>
      <c r="C388" s="11"/>
      <c r="D388" s="11"/>
      <c r="E388" s="12"/>
      <c r="F388" s="12"/>
      <c r="G388" s="12"/>
      <c r="H388" s="12"/>
      <c r="I388" s="12"/>
      <c r="J388" s="12"/>
      <c r="K388" s="12"/>
      <c r="L388" s="12"/>
      <c r="M388" s="11"/>
      <c r="Q388" s="1" t="s">
        <v>802</v>
      </c>
    </row>
    <row r="389" spans="1:48" ht="30" customHeight="1" x14ac:dyDescent="0.3">
      <c r="A389" s="11"/>
      <c r="B389" s="11"/>
      <c r="C389" s="11"/>
      <c r="D389" s="11"/>
      <c r="E389" s="12"/>
      <c r="F389" s="12"/>
      <c r="G389" s="12"/>
      <c r="H389" s="12"/>
      <c r="I389" s="12"/>
      <c r="J389" s="12"/>
      <c r="K389" s="12"/>
      <c r="L389" s="12"/>
      <c r="M389" s="11"/>
      <c r="Q389" s="1" t="s">
        <v>802</v>
      </c>
    </row>
    <row r="390" spans="1:48" ht="30" customHeight="1" x14ac:dyDescent="0.3">
      <c r="A390" s="11"/>
      <c r="B390" s="11"/>
      <c r="C390" s="11"/>
      <c r="D390" s="11"/>
      <c r="E390" s="12"/>
      <c r="F390" s="12"/>
      <c r="G390" s="12"/>
      <c r="H390" s="12"/>
      <c r="I390" s="12"/>
      <c r="J390" s="12"/>
      <c r="K390" s="12"/>
      <c r="L390" s="12"/>
      <c r="M390" s="11"/>
      <c r="Q390" s="1" t="s">
        <v>802</v>
      </c>
    </row>
    <row r="391" spans="1:48" ht="30" customHeight="1" x14ac:dyDescent="0.3">
      <c r="A391" s="11"/>
      <c r="B391" s="11"/>
      <c r="C391" s="11"/>
      <c r="D391" s="11"/>
      <c r="E391" s="12"/>
      <c r="F391" s="12"/>
      <c r="G391" s="12"/>
      <c r="H391" s="12"/>
      <c r="I391" s="12"/>
      <c r="J391" s="12"/>
      <c r="K391" s="12"/>
      <c r="L391" s="12"/>
      <c r="M391" s="11"/>
      <c r="Q391" s="1" t="s">
        <v>802</v>
      </c>
    </row>
    <row r="392" spans="1:48" ht="30" customHeight="1" x14ac:dyDescent="0.3">
      <c r="A392" s="11"/>
      <c r="B392" s="11"/>
      <c r="C392" s="11"/>
      <c r="D392" s="11"/>
      <c r="E392" s="12"/>
      <c r="F392" s="12"/>
      <c r="G392" s="12"/>
      <c r="H392" s="12"/>
      <c r="I392" s="12"/>
      <c r="J392" s="12"/>
      <c r="K392" s="12"/>
      <c r="L392" s="12"/>
      <c r="M392" s="11"/>
      <c r="Q392" s="1" t="s">
        <v>802</v>
      </c>
    </row>
    <row r="393" spans="1:48" ht="30" customHeight="1" x14ac:dyDescent="0.3">
      <c r="A393" s="11"/>
      <c r="B393" s="11"/>
      <c r="C393" s="11"/>
      <c r="D393" s="11"/>
      <c r="E393" s="12"/>
      <c r="F393" s="12"/>
      <c r="G393" s="12"/>
      <c r="H393" s="12"/>
      <c r="I393" s="12"/>
      <c r="J393" s="12"/>
      <c r="K393" s="12"/>
      <c r="L393" s="12"/>
      <c r="M393" s="11"/>
      <c r="Q393" s="1" t="s">
        <v>802</v>
      </c>
    </row>
    <row r="394" spans="1:48" ht="30" customHeight="1" x14ac:dyDescent="0.3">
      <c r="A394" s="13" t="s">
        <v>116</v>
      </c>
      <c r="B394" s="11"/>
      <c r="C394" s="11"/>
      <c r="D394" s="11"/>
      <c r="E394" s="12"/>
      <c r="F394" s="12">
        <f>SUMIF(Q373:Q393,"01010703",F373:F393)</f>
        <v>0</v>
      </c>
      <c r="G394" s="12"/>
      <c r="H394" s="12">
        <f>SUMIF(Q373:Q393,"01010703",H373:H393)</f>
        <v>0</v>
      </c>
      <c r="I394" s="12"/>
      <c r="J394" s="12">
        <f>SUMIF(Q373:Q393,"01010703",J373:J393)</f>
        <v>0</v>
      </c>
      <c r="K394" s="12"/>
      <c r="L394" s="12">
        <f>SUMIF(Q373:Q393,"01010703",L373:L393)</f>
        <v>0</v>
      </c>
      <c r="M394" s="11"/>
      <c r="N394" t="s">
        <v>117</v>
      </c>
    </row>
    <row r="395" spans="1:48" ht="30" customHeight="1" x14ac:dyDescent="0.3">
      <c r="A395" s="13" t="s">
        <v>822</v>
      </c>
      <c r="B395" s="13" t="s">
        <v>795</v>
      </c>
      <c r="C395" s="11"/>
      <c r="D395" s="11"/>
      <c r="E395" s="12"/>
      <c r="F395" s="12"/>
      <c r="G395" s="12"/>
      <c r="H395" s="12"/>
      <c r="I395" s="12"/>
      <c r="J395" s="12"/>
      <c r="K395" s="12"/>
      <c r="L395" s="12"/>
      <c r="M395" s="11"/>
      <c r="Q395" s="1" t="s">
        <v>823</v>
      </c>
    </row>
    <row r="396" spans="1:48" ht="30" customHeight="1" x14ac:dyDescent="0.3">
      <c r="A396" s="13" t="s">
        <v>796</v>
      </c>
      <c r="B396" s="13" t="s">
        <v>742</v>
      </c>
      <c r="C396" s="13" t="s">
        <v>122</v>
      </c>
      <c r="D396" s="11">
        <v>91</v>
      </c>
      <c r="E396" s="12">
        <f>TRUNC(일위대가목록!E101,0)</f>
        <v>0</v>
      </c>
      <c r="F396" s="12">
        <f>TRUNC(E396*D396, 0)</f>
        <v>0</v>
      </c>
      <c r="G396" s="12">
        <f>TRUNC(일위대가목록!F101,0)</f>
        <v>0</v>
      </c>
      <c r="H396" s="12">
        <f>TRUNC(G396*D396, 0)</f>
        <v>0</v>
      </c>
      <c r="I396" s="12">
        <f>TRUNC(일위대가목록!G101,0)</f>
        <v>0</v>
      </c>
      <c r="J396" s="12">
        <f>TRUNC(I396*D396, 0)</f>
        <v>0</v>
      </c>
      <c r="K396" s="12">
        <f t="shared" ref="K396:L399" si="56">TRUNC(E396+G396+I396, 0)</f>
        <v>0</v>
      </c>
      <c r="L396" s="12">
        <f t="shared" si="56"/>
        <v>0</v>
      </c>
      <c r="M396" s="13" t="s">
        <v>824</v>
      </c>
      <c r="N396" s="1" t="s">
        <v>825</v>
      </c>
      <c r="O396" s="1" t="s">
        <v>52</v>
      </c>
      <c r="P396" s="1" t="s">
        <v>52</v>
      </c>
      <c r="Q396" s="1" t="s">
        <v>823</v>
      </c>
      <c r="R396" s="1" t="s">
        <v>66</v>
      </c>
      <c r="S396" s="1" t="s">
        <v>67</v>
      </c>
      <c r="T396" s="1" t="s">
        <v>67</v>
      </c>
      <c r="AR396" s="1" t="s">
        <v>52</v>
      </c>
      <c r="AS396" s="1" t="s">
        <v>52</v>
      </c>
      <c r="AU396" s="1" t="s">
        <v>826</v>
      </c>
      <c r="AV396">
        <v>208</v>
      </c>
    </row>
    <row r="397" spans="1:48" ht="30" customHeight="1" x14ac:dyDescent="0.3">
      <c r="A397" s="13" t="s">
        <v>796</v>
      </c>
      <c r="B397" s="13" t="s">
        <v>126</v>
      </c>
      <c r="C397" s="13" t="s">
        <v>122</v>
      </c>
      <c r="D397" s="11">
        <v>115</v>
      </c>
      <c r="E397" s="12">
        <f>TRUNC(일위대가목록!E102,0)</f>
        <v>0</v>
      </c>
      <c r="F397" s="12">
        <f>TRUNC(E397*D397, 0)</f>
        <v>0</v>
      </c>
      <c r="G397" s="12">
        <f>TRUNC(일위대가목록!F102,0)</f>
        <v>0</v>
      </c>
      <c r="H397" s="12">
        <f>TRUNC(G397*D397, 0)</f>
        <v>0</v>
      </c>
      <c r="I397" s="12">
        <f>TRUNC(일위대가목록!G102,0)</f>
        <v>0</v>
      </c>
      <c r="J397" s="12">
        <f>TRUNC(I397*D397, 0)</f>
        <v>0</v>
      </c>
      <c r="K397" s="12">
        <f t="shared" si="56"/>
        <v>0</v>
      </c>
      <c r="L397" s="12">
        <f t="shared" si="56"/>
        <v>0</v>
      </c>
      <c r="M397" s="13" t="s">
        <v>797</v>
      </c>
      <c r="N397" s="1" t="s">
        <v>798</v>
      </c>
      <c r="O397" s="1" t="s">
        <v>52</v>
      </c>
      <c r="P397" s="1" t="s">
        <v>52</v>
      </c>
      <c r="Q397" s="1" t="s">
        <v>823</v>
      </c>
      <c r="R397" s="1" t="s">
        <v>66</v>
      </c>
      <c r="S397" s="1" t="s">
        <v>67</v>
      </c>
      <c r="T397" s="1" t="s">
        <v>67</v>
      </c>
      <c r="AR397" s="1" t="s">
        <v>52</v>
      </c>
      <c r="AS397" s="1" t="s">
        <v>52</v>
      </c>
      <c r="AU397" s="1" t="s">
        <v>827</v>
      </c>
      <c r="AV397">
        <v>209</v>
      </c>
    </row>
    <row r="398" spans="1:48" ht="30" customHeight="1" x14ac:dyDescent="0.3">
      <c r="A398" s="13" t="s">
        <v>796</v>
      </c>
      <c r="B398" s="13" t="s">
        <v>130</v>
      </c>
      <c r="C398" s="13" t="s">
        <v>122</v>
      </c>
      <c r="D398" s="11">
        <v>11</v>
      </c>
      <c r="E398" s="12">
        <f>TRUNC(일위대가목록!E103,0)</f>
        <v>0</v>
      </c>
      <c r="F398" s="12">
        <f>TRUNC(E398*D398, 0)</f>
        <v>0</v>
      </c>
      <c r="G398" s="12">
        <f>TRUNC(일위대가목록!F103,0)</f>
        <v>0</v>
      </c>
      <c r="H398" s="12">
        <f>TRUNC(G398*D398, 0)</f>
        <v>0</v>
      </c>
      <c r="I398" s="12">
        <f>TRUNC(일위대가목록!G103,0)</f>
        <v>0</v>
      </c>
      <c r="J398" s="12">
        <f>TRUNC(I398*D398, 0)</f>
        <v>0</v>
      </c>
      <c r="K398" s="12">
        <f t="shared" si="56"/>
        <v>0</v>
      </c>
      <c r="L398" s="12">
        <f t="shared" si="56"/>
        <v>0</v>
      </c>
      <c r="M398" s="13" t="s">
        <v>828</v>
      </c>
      <c r="N398" s="1" t="s">
        <v>829</v>
      </c>
      <c r="O398" s="1" t="s">
        <v>52</v>
      </c>
      <c r="P398" s="1" t="s">
        <v>52</v>
      </c>
      <c r="Q398" s="1" t="s">
        <v>823</v>
      </c>
      <c r="R398" s="1" t="s">
        <v>66</v>
      </c>
      <c r="S398" s="1" t="s">
        <v>67</v>
      </c>
      <c r="T398" s="1" t="s">
        <v>67</v>
      </c>
      <c r="AR398" s="1" t="s">
        <v>52</v>
      </c>
      <c r="AS398" s="1" t="s">
        <v>52</v>
      </c>
      <c r="AU398" s="1" t="s">
        <v>830</v>
      </c>
      <c r="AV398">
        <v>210</v>
      </c>
    </row>
    <row r="399" spans="1:48" ht="30" customHeight="1" x14ac:dyDescent="0.3">
      <c r="A399" s="13" t="s">
        <v>831</v>
      </c>
      <c r="B399" s="13" t="s">
        <v>52</v>
      </c>
      <c r="C399" s="13" t="s">
        <v>82</v>
      </c>
      <c r="D399" s="11">
        <v>1</v>
      </c>
      <c r="E399" s="12">
        <f>TRUNC(일위대가목록!E122,0)</f>
        <v>0</v>
      </c>
      <c r="F399" s="12">
        <f>TRUNC(E399*D399, 0)</f>
        <v>0</v>
      </c>
      <c r="G399" s="12">
        <f>TRUNC(일위대가목록!F122,0)</f>
        <v>0</v>
      </c>
      <c r="H399" s="12">
        <f>TRUNC(G399*D399, 0)</f>
        <v>0</v>
      </c>
      <c r="I399" s="12">
        <f>TRUNC(일위대가목록!G122,0)</f>
        <v>0</v>
      </c>
      <c r="J399" s="12">
        <f>TRUNC(I399*D399, 0)</f>
        <v>0</v>
      </c>
      <c r="K399" s="12">
        <f t="shared" si="56"/>
        <v>0</v>
      </c>
      <c r="L399" s="12">
        <f t="shared" si="56"/>
        <v>0</v>
      </c>
      <c r="M399" s="13" t="s">
        <v>832</v>
      </c>
      <c r="N399" s="1" t="s">
        <v>833</v>
      </c>
      <c r="O399" s="1" t="s">
        <v>52</v>
      </c>
      <c r="P399" s="1" t="s">
        <v>52</v>
      </c>
      <c r="Q399" s="1" t="s">
        <v>823</v>
      </c>
      <c r="R399" s="1" t="s">
        <v>66</v>
      </c>
      <c r="S399" s="1" t="s">
        <v>67</v>
      </c>
      <c r="T399" s="1" t="s">
        <v>67</v>
      </c>
      <c r="AR399" s="1" t="s">
        <v>52</v>
      </c>
      <c r="AS399" s="1" t="s">
        <v>52</v>
      </c>
      <c r="AU399" s="1" t="s">
        <v>834</v>
      </c>
      <c r="AV399">
        <v>211</v>
      </c>
    </row>
    <row r="400" spans="1:48" ht="30" customHeight="1" x14ac:dyDescent="0.3">
      <c r="A400" s="11"/>
      <c r="B400" s="11"/>
      <c r="C400" s="11"/>
      <c r="D400" s="11"/>
      <c r="E400" s="12"/>
      <c r="F400" s="12"/>
      <c r="G400" s="12"/>
      <c r="H400" s="12"/>
      <c r="I400" s="12"/>
      <c r="J400" s="12"/>
      <c r="K400" s="12"/>
      <c r="L400" s="12"/>
      <c r="M400" s="11"/>
      <c r="Q400" s="1" t="s">
        <v>823</v>
      </c>
    </row>
    <row r="401" spans="1:17" ht="30" customHeight="1" x14ac:dyDescent="0.3">
      <c r="A401" s="11"/>
      <c r="B401" s="11"/>
      <c r="C401" s="11"/>
      <c r="D401" s="11"/>
      <c r="E401" s="12"/>
      <c r="F401" s="12"/>
      <c r="G401" s="12"/>
      <c r="H401" s="12"/>
      <c r="I401" s="12"/>
      <c r="J401" s="12"/>
      <c r="K401" s="12"/>
      <c r="L401" s="12"/>
      <c r="M401" s="11"/>
      <c r="Q401" s="1" t="s">
        <v>823</v>
      </c>
    </row>
    <row r="402" spans="1:17" ht="30" customHeight="1" x14ac:dyDescent="0.3">
      <c r="A402" s="11"/>
      <c r="B402" s="11"/>
      <c r="C402" s="11"/>
      <c r="D402" s="11"/>
      <c r="E402" s="12"/>
      <c r="F402" s="12"/>
      <c r="G402" s="12"/>
      <c r="H402" s="12"/>
      <c r="I402" s="12"/>
      <c r="J402" s="12"/>
      <c r="K402" s="12"/>
      <c r="L402" s="12"/>
      <c r="M402" s="11"/>
      <c r="Q402" s="1" t="s">
        <v>823</v>
      </c>
    </row>
    <row r="403" spans="1:17" ht="30" customHeight="1" x14ac:dyDescent="0.3">
      <c r="A403" s="11"/>
      <c r="B403" s="11"/>
      <c r="C403" s="11"/>
      <c r="D403" s="11"/>
      <c r="E403" s="12"/>
      <c r="F403" s="12"/>
      <c r="G403" s="12"/>
      <c r="H403" s="12"/>
      <c r="I403" s="12"/>
      <c r="J403" s="12"/>
      <c r="K403" s="12"/>
      <c r="L403" s="12"/>
      <c r="M403" s="11"/>
      <c r="Q403" s="1" t="s">
        <v>823</v>
      </c>
    </row>
    <row r="404" spans="1:17" ht="30" customHeight="1" x14ac:dyDescent="0.3">
      <c r="A404" s="11"/>
      <c r="B404" s="11"/>
      <c r="C404" s="11"/>
      <c r="D404" s="11"/>
      <c r="E404" s="12"/>
      <c r="F404" s="12"/>
      <c r="G404" s="12"/>
      <c r="H404" s="12"/>
      <c r="I404" s="12"/>
      <c r="J404" s="12"/>
      <c r="K404" s="12"/>
      <c r="L404" s="12"/>
      <c r="M404" s="11"/>
      <c r="Q404" s="1" t="s">
        <v>823</v>
      </c>
    </row>
    <row r="405" spans="1:17" ht="30" customHeight="1" x14ac:dyDescent="0.3">
      <c r="A405" s="11"/>
      <c r="B405" s="11"/>
      <c r="C405" s="11"/>
      <c r="D405" s="11"/>
      <c r="E405" s="12"/>
      <c r="F405" s="12"/>
      <c r="G405" s="12"/>
      <c r="H405" s="12"/>
      <c r="I405" s="12"/>
      <c r="J405" s="12"/>
      <c r="K405" s="12"/>
      <c r="L405" s="12"/>
      <c r="M405" s="11"/>
      <c r="Q405" s="1" t="s">
        <v>823</v>
      </c>
    </row>
    <row r="406" spans="1:17" ht="30" customHeight="1" x14ac:dyDescent="0.3">
      <c r="A406" s="11"/>
      <c r="B406" s="11"/>
      <c r="C406" s="11"/>
      <c r="D406" s="11"/>
      <c r="E406" s="12"/>
      <c r="F406" s="12"/>
      <c r="G406" s="12"/>
      <c r="H406" s="12"/>
      <c r="I406" s="12"/>
      <c r="J406" s="12"/>
      <c r="K406" s="12"/>
      <c r="L406" s="12"/>
      <c r="M406" s="11"/>
      <c r="Q406" s="1" t="s">
        <v>823</v>
      </c>
    </row>
    <row r="407" spans="1:17" ht="30" customHeight="1" x14ac:dyDescent="0.3">
      <c r="A407" s="11"/>
      <c r="B407" s="11"/>
      <c r="C407" s="11"/>
      <c r="D407" s="11"/>
      <c r="E407" s="12"/>
      <c r="F407" s="12"/>
      <c r="G407" s="12"/>
      <c r="H407" s="12"/>
      <c r="I407" s="12"/>
      <c r="J407" s="12"/>
      <c r="K407" s="12"/>
      <c r="L407" s="12"/>
      <c r="M407" s="11"/>
      <c r="Q407" s="1" t="s">
        <v>823</v>
      </c>
    </row>
    <row r="408" spans="1:17" ht="30" customHeight="1" x14ac:dyDescent="0.3">
      <c r="A408" s="11"/>
      <c r="B408" s="11"/>
      <c r="C408" s="11"/>
      <c r="D408" s="11"/>
      <c r="E408" s="12"/>
      <c r="F408" s="12"/>
      <c r="G408" s="12"/>
      <c r="H408" s="12"/>
      <c r="I408" s="12"/>
      <c r="J408" s="12"/>
      <c r="K408" s="12"/>
      <c r="L408" s="12"/>
      <c r="M408" s="11"/>
      <c r="Q408" s="1" t="s">
        <v>823</v>
      </c>
    </row>
    <row r="409" spans="1:17" ht="30" customHeight="1" x14ac:dyDescent="0.3">
      <c r="A409" s="11"/>
      <c r="B409" s="11"/>
      <c r="C409" s="11"/>
      <c r="D409" s="11"/>
      <c r="E409" s="12"/>
      <c r="F409" s="12"/>
      <c r="G409" s="12"/>
      <c r="H409" s="12"/>
      <c r="I409" s="12"/>
      <c r="J409" s="12"/>
      <c r="K409" s="12"/>
      <c r="L409" s="12"/>
      <c r="M409" s="11"/>
      <c r="Q409" s="1" t="s">
        <v>823</v>
      </c>
    </row>
    <row r="410" spans="1:17" ht="30" customHeight="1" x14ac:dyDescent="0.3">
      <c r="A410" s="11"/>
      <c r="B410" s="11"/>
      <c r="C410" s="11"/>
      <c r="D410" s="11"/>
      <c r="E410" s="12"/>
      <c r="F410" s="12"/>
      <c r="G410" s="12"/>
      <c r="H410" s="12"/>
      <c r="I410" s="12"/>
      <c r="J410" s="12"/>
      <c r="K410" s="12"/>
      <c r="L410" s="12"/>
      <c r="M410" s="11"/>
      <c r="Q410" s="1" t="s">
        <v>823</v>
      </c>
    </row>
    <row r="411" spans="1:17" ht="30" customHeight="1" x14ac:dyDescent="0.3">
      <c r="A411" s="11"/>
      <c r="B411" s="11"/>
      <c r="C411" s="11"/>
      <c r="D411" s="11"/>
      <c r="E411" s="12"/>
      <c r="F411" s="12"/>
      <c r="G411" s="12"/>
      <c r="H411" s="12"/>
      <c r="I411" s="12"/>
      <c r="J411" s="12"/>
      <c r="K411" s="12"/>
      <c r="L411" s="12"/>
      <c r="M411" s="11"/>
      <c r="Q411" s="1" t="s">
        <v>823</v>
      </c>
    </row>
    <row r="412" spans="1:17" ht="30" customHeight="1" x14ac:dyDescent="0.3">
      <c r="A412" s="11"/>
      <c r="B412" s="11"/>
      <c r="C412" s="11"/>
      <c r="D412" s="11"/>
      <c r="E412" s="12"/>
      <c r="F412" s="12"/>
      <c r="G412" s="12"/>
      <c r="H412" s="12"/>
      <c r="I412" s="12"/>
      <c r="J412" s="12"/>
      <c r="K412" s="12"/>
      <c r="L412" s="12"/>
      <c r="M412" s="11"/>
      <c r="Q412" s="1" t="s">
        <v>823</v>
      </c>
    </row>
    <row r="413" spans="1:17" ht="30" customHeight="1" x14ac:dyDescent="0.3">
      <c r="A413" s="11"/>
      <c r="B413" s="11"/>
      <c r="C413" s="11"/>
      <c r="D413" s="11"/>
      <c r="E413" s="12"/>
      <c r="F413" s="12"/>
      <c r="G413" s="12"/>
      <c r="H413" s="12"/>
      <c r="I413" s="12"/>
      <c r="J413" s="12"/>
      <c r="K413" s="12"/>
      <c r="L413" s="12"/>
      <c r="M413" s="11"/>
      <c r="Q413" s="1" t="s">
        <v>823</v>
      </c>
    </row>
    <row r="414" spans="1:17" ht="30" customHeight="1" x14ac:dyDescent="0.3">
      <c r="A414" s="11"/>
      <c r="B414" s="11"/>
      <c r="C414" s="11"/>
      <c r="D414" s="11"/>
      <c r="E414" s="12"/>
      <c r="F414" s="12"/>
      <c r="G414" s="12"/>
      <c r="H414" s="12"/>
      <c r="I414" s="12"/>
      <c r="J414" s="12"/>
      <c r="K414" s="12"/>
      <c r="L414" s="12"/>
      <c r="M414" s="11"/>
      <c r="Q414" s="1" t="s">
        <v>823</v>
      </c>
    </row>
    <row r="415" spans="1:17" ht="30" customHeight="1" x14ac:dyDescent="0.3">
      <c r="A415" s="11"/>
      <c r="B415" s="11"/>
      <c r="C415" s="11"/>
      <c r="D415" s="11"/>
      <c r="E415" s="12"/>
      <c r="F415" s="12"/>
      <c r="G415" s="12"/>
      <c r="H415" s="12"/>
      <c r="I415" s="12"/>
      <c r="J415" s="12"/>
      <c r="K415" s="12"/>
      <c r="L415" s="12"/>
      <c r="M415" s="11"/>
      <c r="Q415" s="1" t="s">
        <v>823</v>
      </c>
    </row>
    <row r="416" spans="1:17" ht="30" customHeight="1" x14ac:dyDescent="0.3">
      <c r="A416" s="11"/>
      <c r="B416" s="11"/>
      <c r="C416" s="11"/>
      <c r="D416" s="11"/>
      <c r="E416" s="12"/>
      <c r="F416" s="12"/>
      <c r="G416" s="12"/>
      <c r="H416" s="12"/>
      <c r="I416" s="12"/>
      <c r="J416" s="12"/>
      <c r="K416" s="12"/>
      <c r="L416" s="12"/>
      <c r="M416" s="11"/>
      <c r="Q416" s="1" t="s">
        <v>823</v>
      </c>
    </row>
    <row r="417" spans="1:48" ht="30" customHeight="1" x14ac:dyDescent="0.3">
      <c r="A417" s="13" t="s">
        <v>116</v>
      </c>
      <c r="B417" s="11"/>
      <c r="C417" s="11"/>
      <c r="D417" s="11"/>
      <c r="E417" s="12"/>
      <c r="F417" s="12">
        <f>SUMIF(Q396:Q416,"01010704",F396:F416)</f>
        <v>0</v>
      </c>
      <c r="G417" s="12"/>
      <c r="H417" s="12">
        <f>SUMIF(Q396:Q416,"01010704",H396:H416)</f>
        <v>0</v>
      </c>
      <c r="I417" s="12"/>
      <c r="J417" s="12">
        <f>SUMIF(Q396:Q416,"01010704",J396:J416)</f>
        <v>0</v>
      </c>
      <c r="K417" s="12"/>
      <c r="L417" s="12">
        <f>SUMIF(Q396:Q416,"01010704",L396:L416)</f>
        <v>0</v>
      </c>
      <c r="M417" s="11"/>
      <c r="N417" t="s">
        <v>117</v>
      </c>
    </row>
    <row r="418" spans="1:48" ht="30" customHeight="1" x14ac:dyDescent="0.3">
      <c r="A418" s="13" t="s">
        <v>835</v>
      </c>
      <c r="B418" s="13" t="s">
        <v>795</v>
      </c>
      <c r="C418" s="11"/>
      <c r="D418" s="11"/>
      <c r="E418" s="12"/>
      <c r="F418" s="12"/>
      <c r="G418" s="12"/>
      <c r="H418" s="12"/>
      <c r="I418" s="12"/>
      <c r="J418" s="12"/>
      <c r="K418" s="12"/>
      <c r="L418" s="12"/>
      <c r="M418" s="11"/>
      <c r="Q418" s="1" t="s">
        <v>836</v>
      </c>
    </row>
    <row r="419" spans="1:48" ht="30" customHeight="1" x14ac:dyDescent="0.3">
      <c r="A419" s="13" t="s">
        <v>837</v>
      </c>
      <c r="B419" s="13" t="s">
        <v>838</v>
      </c>
      <c r="C419" s="13" t="s">
        <v>122</v>
      </c>
      <c r="D419" s="11">
        <v>181</v>
      </c>
      <c r="E419" s="12">
        <f>TRUNC(일위대가목록!E14,0)</f>
        <v>0</v>
      </c>
      <c r="F419" s="12">
        <f>TRUNC(E419*D419, 0)</f>
        <v>0</v>
      </c>
      <c r="G419" s="12">
        <f>TRUNC(일위대가목록!F14,0)</f>
        <v>0</v>
      </c>
      <c r="H419" s="12">
        <f>TRUNC(G419*D419, 0)</f>
        <v>0</v>
      </c>
      <c r="I419" s="12">
        <f>TRUNC(일위대가목록!G14,0)</f>
        <v>0</v>
      </c>
      <c r="J419" s="12">
        <f>TRUNC(I419*D419, 0)</f>
        <v>0</v>
      </c>
      <c r="K419" s="12">
        <f>TRUNC(E419+G419+I419, 0)</f>
        <v>0</v>
      </c>
      <c r="L419" s="12">
        <f>TRUNC(F419+H419+J419, 0)</f>
        <v>0</v>
      </c>
      <c r="M419" s="13" t="s">
        <v>839</v>
      </c>
      <c r="N419" s="1" t="s">
        <v>840</v>
      </c>
      <c r="O419" s="1" t="s">
        <v>52</v>
      </c>
      <c r="P419" s="1" t="s">
        <v>52</v>
      </c>
      <c r="Q419" s="1" t="s">
        <v>836</v>
      </c>
      <c r="R419" s="1" t="s">
        <v>66</v>
      </c>
      <c r="S419" s="1" t="s">
        <v>67</v>
      </c>
      <c r="T419" s="1" t="s">
        <v>67</v>
      </c>
      <c r="AR419" s="1" t="s">
        <v>52</v>
      </c>
      <c r="AS419" s="1" t="s">
        <v>52</v>
      </c>
      <c r="AU419" s="1" t="s">
        <v>841</v>
      </c>
      <c r="AV419">
        <v>352</v>
      </c>
    </row>
    <row r="420" spans="1:48" ht="30" customHeight="1" x14ac:dyDescent="0.3">
      <c r="A420" s="13" t="s">
        <v>842</v>
      </c>
      <c r="B420" s="13" t="s">
        <v>52</v>
      </c>
      <c r="C420" s="13" t="s">
        <v>122</v>
      </c>
      <c r="D420" s="11">
        <v>172</v>
      </c>
      <c r="E420" s="12">
        <f>TRUNC(일위대가목록!E15,0)</f>
        <v>0</v>
      </c>
      <c r="F420" s="12">
        <f>TRUNC(E420*D420, 0)</f>
        <v>0</v>
      </c>
      <c r="G420" s="12">
        <f>TRUNC(일위대가목록!F15,0)</f>
        <v>0</v>
      </c>
      <c r="H420" s="12">
        <f>TRUNC(G420*D420, 0)</f>
        <v>0</v>
      </c>
      <c r="I420" s="12">
        <f>TRUNC(일위대가목록!G15,0)</f>
        <v>0</v>
      </c>
      <c r="J420" s="12">
        <f>TRUNC(I420*D420, 0)</f>
        <v>0</v>
      </c>
      <c r="K420" s="12">
        <f>TRUNC(E420+G420+I420, 0)</f>
        <v>0</v>
      </c>
      <c r="L420" s="12">
        <f>TRUNC(F420+H420+J420, 0)</f>
        <v>0</v>
      </c>
      <c r="M420" s="13" t="s">
        <v>843</v>
      </c>
      <c r="N420" s="1" t="s">
        <v>844</v>
      </c>
      <c r="O420" s="1" t="s">
        <v>52</v>
      </c>
      <c r="P420" s="1" t="s">
        <v>52</v>
      </c>
      <c r="Q420" s="1" t="s">
        <v>836</v>
      </c>
      <c r="R420" s="1" t="s">
        <v>66</v>
      </c>
      <c r="S420" s="1" t="s">
        <v>67</v>
      </c>
      <c r="T420" s="1" t="s">
        <v>67</v>
      </c>
      <c r="AR420" s="1" t="s">
        <v>52</v>
      </c>
      <c r="AS420" s="1" t="s">
        <v>52</v>
      </c>
      <c r="AU420" s="1" t="s">
        <v>845</v>
      </c>
      <c r="AV420">
        <v>353</v>
      </c>
    </row>
    <row r="421" spans="1:48" ht="30" customHeight="1" x14ac:dyDescent="0.3">
      <c r="A421" s="11"/>
      <c r="B421" s="11"/>
      <c r="C421" s="11"/>
      <c r="D421" s="11"/>
      <c r="E421" s="12"/>
      <c r="F421" s="12"/>
      <c r="G421" s="12"/>
      <c r="H421" s="12"/>
      <c r="I421" s="12"/>
      <c r="J421" s="12"/>
      <c r="K421" s="12"/>
      <c r="L421" s="12"/>
      <c r="M421" s="11"/>
      <c r="Q421" s="1" t="s">
        <v>836</v>
      </c>
    </row>
    <row r="422" spans="1:48" ht="30" customHeight="1" x14ac:dyDescent="0.3">
      <c r="A422" s="11"/>
      <c r="B422" s="11"/>
      <c r="C422" s="11"/>
      <c r="D422" s="11"/>
      <c r="E422" s="12"/>
      <c r="F422" s="12"/>
      <c r="G422" s="12"/>
      <c r="H422" s="12"/>
      <c r="I422" s="12"/>
      <c r="J422" s="12"/>
      <c r="K422" s="12"/>
      <c r="L422" s="12"/>
      <c r="M422" s="11"/>
      <c r="Q422" s="1" t="s">
        <v>836</v>
      </c>
    </row>
    <row r="423" spans="1:48" ht="30" customHeight="1" x14ac:dyDescent="0.3">
      <c r="A423" s="11"/>
      <c r="B423" s="11"/>
      <c r="C423" s="11"/>
      <c r="D423" s="11"/>
      <c r="E423" s="12"/>
      <c r="F423" s="12"/>
      <c r="G423" s="12"/>
      <c r="H423" s="12"/>
      <c r="I423" s="12"/>
      <c r="J423" s="12"/>
      <c r="K423" s="12"/>
      <c r="L423" s="12"/>
      <c r="M423" s="11"/>
      <c r="Q423" s="1" t="s">
        <v>836</v>
      </c>
    </row>
    <row r="424" spans="1:48" ht="30" customHeight="1" x14ac:dyDescent="0.3">
      <c r="A424" s="11"/>
      <c r="B424" s="11"/>
      <c r="C424" s="11"/>
      <c r="D424" s="11"/>
      <c r="E424" s="12"/>
      <c r="F424" s="12"/>
      <c r="G424" s="12"/>
      <c r="H424" s="12"/>
      <c r="I424" s="12"/>
      <c r="J424" s="12"/>
      <c r="K424" s="12"/>
      <c r="L424" s="12"/>
      <c r="M424" s="11"/>
      <c r="Q424" s="1" t="s">
        <v>836</v>
      </c>
    </row>
    <row r="425" spans="1:48" ht="30" customHeight="1" x14ac:dyDescent="0.3">
      <c r="A425" s="11"/>
      <c r="B425" s="11"/>
      <c r="C425" s="11"/>
      <c r="D425" s="11"/>
      <c r="E425" s="12"/>
      <c r="F425" s="12"/>
      <c r="G425" s="12"/>
      <c r="H425" s="12"/>
      <c r="I425" s="12"/>
      <c r="J425" s="12"/>
      <c r="K425" s="12"/>
      <c r="L425" s="12"/>
      <c r="M425" s="11"/>
      <c r="Q425" s="1" t="s">
        <v>836</v>
      </c>
    </row>
    <row r="426" spans="1:48" ht="30" customHeight="1" x14ac:dyDescent="0.3">
      <c r="A426" s="11"/>
      <c r="B426" s="11"/>
      <c r="C426" s="11"/>
      <c r="D426" s="11"/>
      <c r="E426" s="12"/>
      <c r="F426" s="12"/>
      <c r="G426" s="12"/>
      <c r="H426" s="12"/>
      <c r="I426" s="12"/>
      <c r="J426" s="12"/>
      <c r="K426" s="12"/>
      <c r="L426" s="12"/>
      <c r="M426" s="11"/>
      <c r="Q426" s="1" t="s">
        <v>836</v>
      </c>
    </row>
    <row r="427" spans="1:48" ht="30" customHeight="1" x14ac:dyDescent="0.3">
      <c r="A427" s="11"/>
      <c r="B427" s="11"/>
      <c r="C427" s="11"/>
      <c r="D427" s="11"/>
      <c r="E427" s="12"/>
      <c r="F427" s="12"/>
      <c r="G427" s="12"/>
      <c r="H427" s="12"/>
      <c r="I427" s="12"/>
      <c r="J427" s="12"/>
      <c r="K427" s="12"/>
      <c r="L427" s="12"/>
      <c r="M427" s="11"/>
      <c r="Q427" s="1" t="s">
        <v>836</v>
      </c>
    </row>
    <row r="428" spans="1:48" ht="30" customHeight="1" x14ac:dyDescent="0.3">
      <c r="A428" s="11"/>
      <c r="B428" s="11"/>
      <c r="C428" s="11"/>
      <c r="D428" s="11"/>
      <c r="E428" s="12"/>
      <c r="F428" s="12"/>
      <c r="G428" s="12"/>
      <c r="H428" s="12"/>
      <c r="I428" s="12"/>
      <c r="J428" s="12"/>
      <c r="K428" s="12"/>
      <c r="L428" s="12"/>
      <c r="M428" s="11"/>
      <c r="Q428" s="1" t="s">
        <v>836</v>
      </c>
    </row>
    <row r="429" spans="1:48" ht="30" customHeight="1" x14ac:dyDescent="0.3">
      <c r="A429" s="11"/>
      <c r="B429" s="11"/>
      <c r="C429" s="11"/>
      <c r="D429" s="11"/>
      <c r="E429" s="12"/>
      <c r="F429" s="12"/>
      <c r="G429" s="12"/>
      <c r="H429" s="12"/>
      <c r="I429" s="12"/>
      <c r="J429" s="12"/>
      <c r="K429" s="12"/>
      <c r="L429" s="12"/>
      <c r="M429" s="11"/>
      <c r="Q429" s="1" t="s">
        <v>836</v>
      </c>
    </row>
    <row r="430" spans="1:48" ht="30" customHeight="1" x14ac:dyDescent="0.3">
      <c r="A430" s="11"/>
      <c r="B430" s="11"/>
      <c r="C430" s="11"/>
      <c r="D430" s="11"/>
      <c r="E430" s="12"/>
      <c r="F430" s="12"/>
      <c r="G430" s="12"/>
      <c r="H430" s="12"/>
      <c r="I430" s="12"/>
      <c r="J430" s="12"/>
      <c r="K430" s="12"/>
      <c r="L430" s="12"/>
      <c r="M430" s="11"/>
      <c r="Q430" s="1" t="s">
        <v>836</v>
      </c>
    </row>
    <row r="431" spans="1:48" ht="30" customHeight="1" x14ac:dyDescent="0.3">
      <c r="A431" s="11"/>
      <c r="B431" s="11"/>
      <c r="C431" s="11"/>
      <c r="D431" s="11"/>
      <c r="E431" s="12"/>
      <c r="F431" s="12"/>
      <c r="G431" s="12"/>
      <c r="H431" s="12"/>
      <c r="I431" s="12"/>
      <c r="J431" s="12"/>
      <c r="K431" s="12"/>
      <c r="L431" s="12"/>
      <c r="M431" s="11"/>
      <c r="Q431" s="1" t="s">
        <v>836</v>
      </c>
    </row>
    <row r="432" spans="1:48" ht="30" customHeight="1" x14ac:dyDescent="0.3">
      <c r="A432" s="11"/>
      <c r="B432" s="11"/>
      <c r="C432" s="11"/>
      <c r="D432" s="11"/>
      <c r="E432" s="12"/>
      <c r="F432" s="12"/>
      <c r="G432" s="12"/>
      <c r="H432" s="12"/>
      <c r="I432" s="12"/>
      <c r="J432" s="12"/>
      <c r="K432" s="12"/>
      <c r="L432" s="12"/>
      <c r="M432" s="11"/>
      <c r="Q432" s="1" t="s">
        <v>836</v>
      </c>
    </row>
    <row r="433" spans="1:48" ht="30" customHeight="1" x14ac:dyDescent="0.3">
      <c r="A433" s="11"/>
      <c r="B433" s="11"/>
      <c r="C433" s="11"/>
      <c r="D433" s="11"/>
      <c r="E433" s="12"/>
      <c r="F433" s="12"/>
      <c r="G433" s="12"/>
      <c r="H433" s="12"/>
      <c r="I433" s="12"/>
      <c r="J433" s="12"/>
      <c r="K433" s="12"/>
      <c r="L433" s="12"/>
      <c r="M433" s="11"/>
      <c r="Q433" s="1" t="s">
        <v>836</v>
      </c>
    </row>
    <row r="434" spans="1:48" ht="30" customHeight="1" x14ac:dyDescent="0.3">
      <c r="A434" s="11"/>
      <c r="B434" s="11"/>
      <c r="C434" s="11"/>
      <c r="D434" s="11"/>
      <c r="E434" s="12"/>
      <c r="F434" s="12"/>
      <c r="G434" s="12"/>
      <c r="H434" s="12"/>
      <c r="I434" s="12"/>
      <c r="J434" s="12"/>
      <c r="K434" s="12"/>
      <c r="L434" s="12"/>
      <c r="M434" s="11"/>
      <c r="Q434" s="1" t="s">
        <v>836</v>
      </c>
    </row>
    <row r="435" spans="1:48" ht="30" customHeight="1" x14ac:dyDescent="0.3">
      <c r="A435" s="11"/>
      <c r="B435" s="11"/>
      <c r="C435" s="11"/>
      <c r="D435" s="11"/>
      <c r="E435" s="12"/>
      <c r="F435" s="12"/>
      <c r="G435" s="12"/>
      <c r="H435" s="12"/>
      <c r="I435" s="12"/>
      <c r="J435" s="12"/>
      <c r="K435" s="12"/>
      <c r="L435" s="12"/>
      <c r="M435" s="11"/>
      <c r="Q435" s="1" t="s">
        <v>836</v>
      </c>
    </row>
    <row r="436" spans="1:48" ht="30" customHeight="1" x14ac:dyDescent="0.3">
      <c r="A436" s="11"/>
      <c r="B436" s="11"/>
      <c r="C436" s="11"/>
      <c r="D436" s="11"/>
      <c r="E436" s="12"/>
      <c r="F436" s="12"/>
      <c r="G436" s="12"/>
      <c r="H436" s="12"/>
      <c r="I436" s="12"/>
      <c r="J436" s="12"/>
      <c r="K436" s="12"/>
      <c r="L436" s="12"/>
      <c r="M436" s="11"/>
      <c r="Q436" s="1" t="s">
        <v>836</v>
      </c>
    </row>
    <row r="437" spans="1:48" ht="30" customHeight="1" x14ac:dyDescent="0.3">
      <c r="A437" s="11"/>
      <c r="B437" s="11"/>
      <c r="C437" s="11"/>
      <c r="D437" s="11"/>
      <c r="E437" s="12"/>
      <c r="F437" s="12"/>
      <c r="G437" s="12"/>
      <c r="H437" s="12"/>
      <c r="I437" s="12"/>
      <c r="J437" s="12"/>
      <c r="K437" s="12"/>
      <c r="L437" s="12"/>
      <c r="M437" s="11"/>
      <c r="Q437" s="1" t="s">
        <v>836</v>
      </c>
    </row>
    <row r="438" spans="1:48" ht="30" customHeight="1" x14ac:dyDescent="0.3">
      <c r="A438" s="11"/>
      <c r="B438" s="11"/>
      <c r="C438" s="11"/>
      <c r="D438" s="11"/>
      <c r="E438" s="12"/>
      <c r="F438" s="12"/>
      <c r="G438" s="12"/>
      <c r="H438" s="12"/>
      <c r="I438" s="12"/>
      <c r="J438" s="12"/>
      <c r="K438" s="12"/>
      <c r="L438" s="12"/>
      <c r="M438" s="11"/>
      <c r="Q438" s="1" t="s">
        <v>836</v>
      </c>
    </row>
    <row r="439" spans="1:48" ht="30" customHeight="1" x14ac:dyDescent="0.3">
      <c r="A439" s="11"/>
      <c r="B439" s="11"/>
      <c r="C439" s="11"/>
      <c r="D439" s="11"/>
      <c r="E439" s="12"/>
      <c r="F439" s="12"/>
      <c r="G439" s="12"/>
      <c r="H439" s="12"/>
      <c r="I439" s="12"/>
      <c r="J439" s="12"/>
      <c r="K439" s="12"/>
      <c r="L439" s="12"/>
      <c r="M439" s="11"/>
      <c r="Q439" s="1" t="s">
        <v>836</v>
      </c>
    </row>
    <row r="440" spans="1:48" ht="30" customHeight="1" x14ac:dyDescent="0.3">
      <c r="A440" s="13" t="s">
        <v>116</v>
      </c>
      <c r="B440" s="11"/>
      <c r="C440" s="11"/>
      <c r="D440" s="11"/>
      <c r="E440" s="12"/>
      <c r="F440" s="12">
        <f>SUMIF(Q419:Q439,"01010705",F419:F439)</f>
        <v>0</v>
      </c>
      <c r="G440" s="12"/>
      <c r="H440" s="12">
        <f>SUMIF(Q419:Q439,"01010705",H419:H439)</f>
        <v>0</v>
      </c>
      <c r="I440" s="12"/>
      <c r="J440" s="12">
        <f>SUMIF(Q419:Q439,"01010705",J419:J439)</f>
        <v>0</v>
      </c>
      <c r="K440" s="12"/>
      <c r="L440" s="12">
        <f>SUMIF(Q419:Q439,"01010705",L419:L439)</f>
        <v>0</v>
      </c>
      <c r="M440" s="11"/>
      <c r="N440" t="s">
        <v>117</v>
      </c>
    </row>
    <row r="441" spans="1:48" ht="30" customHeight="1" x14ac:dyDescent="0.3">
      <c r="A441" s="13" t="s">
        <v>850</v>
      </c>
      <c r="B441" s="13" t="s">
        <v>852</v>
      </c>
      <c r="C441" s="11"/>
      <c r="D441" s="11"/>
      <c r="E441" s="12"/>
      <c r="F441" s="12"/>
      <c r="G441" s="12"/>
      <c r="H441" s="12"/>
      <c r="I441" s="12"/>
      <c r="J441" s="12"/>
      <c r="K441" s="12"/>
      <c r="L441" s="12"/>
      <c r="M441" s="11"/>
      <c r="Q441" s="1" t="s">
        <v>851</v>
      </c>
    </row>
    <row r="442" spans="1:48" ht="30" customHeight="1" x14ac:dyDescent="0.3">
      <c r="A442" s="13" t="s">
        <v>853</v>
      </c>
      <c r="B442" s="13" t="s">
        <v>854</v>
      </c>
      <c r="C442" s="13" t="s">
        <v>63</v>
      </c>
      <c r="D442" s="11">
        <v>1</v>
      </c>
      <c r="E442" s="12">
        <f>TRUNC(일위대가목록!E49,0)</f>
        <v>0</v>
      </c>
      <c r="F442" s="12">
        <f>TRUNC(E442*D442, 0)</f>
        <v>0</v>
      </c>
      <c r="G442" s="12">
        <f>TRUNC(일위대가목록!F49,0)</f>
        <v>0</v>
      </c>
      <c r="H442" s="12">
        <f>TRUNC(G442*D442, 0)</f>
        <v>0</v>
      </c>
      <c r="I442" s="12">
        <f>TRUNC(일위대가목록!G49,0)</f>
        <v>0</v>
      </c>
      <c r="J442" s="12">
        <f>TRUNC(I442*D442, 0)</f>
        <v>0</v>
      </c>
      <c r="K442" s="12">
        <f t="shared" ref="K442:L444" si="57">TRUNC(E442+G442+I442, 0)</f>
        <v>0</v>
      </c>
      <c r="L442" s="12">
        <f t="shared" si="57"/>
        <v>0</v>
      </c>
      <c r="M442" s="13" t="s">
        <v>855</v>
      </c>
      <c r="N442" s="1" t="s">
        <v>856</v>
      </c>
      <c r="O442" s="1" t="s">
        <v>52</v>
      </c>
      <c r="P442" s="1" t="s">
        <v>52</v>
      </c>
      <c r="Q442" s="1" t="s">
        <v>851</v>
      </c>
      <c r="R442" s="1" t="s">
        <v>66</v>
      </c>
      <c r="S442" s="1" t="s">
        <v>67</v>
      </c>
      <c r="T442" s="1" t="s">
        <v>67</v>
      </c>
      <c r="AR442" s="1" t="s">
        <v>52</v>
      </c>
      <c r="AS442" s="1" t="s">
        <v>52</v>
      </c>
      <c r="AU442" s="1" t="s">
        <v>857</v>
      </c>
      <c r="AV442">
        <v>346</v>
      </c>
    </row>
    <row r="443" spans="1:48" ht="30" customHeight="1" x14ac:dyDescent="0.3">
      <c r="A443" s="13" t="s">
        <v>69</v>
      </c>
      <c r="B443" s="13" t="s">
        <v>70</v>
      </c>
      <c r="C443" s="13" t="s">
        <v>63</v>
      </c>
      <c r="D443" s="11">
        <v>2</v>
      </c>
      <c r="E443" s="12">
        <f>TRUNC(일위대가목록!E51,0)</f>
        <v>0</v>
      </c>
      <c r="F443" s="12">
        <f>TRUNC(E443*D443, 0)</f>
        <v>0</v>
      </c>
      <c r="G443" s="12">
        <f>TRUNC(일위대가목록!F51,0)</f>
        <v>0</v>
      </c>
      <c r="H443" s="12">
        <f>TRUNC(G443*D443, 0)</f>
        <v>0</v>
      </c>
      <c r="I443" s="12">
        <f>TRUNC(일위대가목록!G51,0)</f>
        <v>0</v>
      </c>
      <c r="J443" s="12">
        <f>TRUNC(I443*D443, 0)</f>
        <v>0</v>
      </c>
      <c r="K443" s="12">
        <f t="shared" si="57"/>
        <v>0</v>
      </c>
      <c r="L443" s="12">
        <f t="shared" si="57"/>
        <v>0</v>
      </c>
      <c r="M443" s="13" t="s">
        <v>71</v>
      </c>
      <c r="N443" s="1" t="s">
        <v>72</v>
      </c>
      <c r="O443" s="1" t="s">
        <v>52</v>
      </c>
      <c r="P443" s="1" t="s">
        <v>52</v>
      </c>
      <c r="Q443" s="1" t="s">
        <v>851</v>
      </c>
      <c r="R443" s="1" t="s">
        <v>66</v>
      </c>
      <c r="S443" s="1" t="s">
        <v>67</v>
      </c>
      <c r="T443" s="1" t="s">
        <v>67</v>
      </c>
      <c r="AR443" s="1" t="s">
        <v>52</v>
      </c>
      <c r="AS443" s="1" t="s">
        <v>52</v>
      </c>
      <c r="AU443" s="1" t="s">
        <v>858</v>
      </c>
      <c r="AV443">
        <v>335</v>
      </c>
    </row>
    <row r="444" spans="1:48" ht="30" customHeight="1" x14ac:dyDescent="0.3">
      <c r="A444" s="13" t="s">
        <v>86</v>
      </c>
      <c r="B444" s="13" t="s">
        <v>87</v>
      </c>
      <c r="C444" s="13" t="s">
        <v>76</v>
      </c>
      <c r="D444" s="11">
        <v>2</v>
      </c>
      <c r="E444" s="12">
        <f>TRUNC(일위대가목록!E53,0)</f>
        <v>0</v>
      </c>
      <c r="F444" s="12">
        <f>TRUNC(E444*D444, 0)</f>
        <v>0</v>
      </c>
      <c r="G444" s="12">
        <f>TRUNC(일위대가목록!F53,0)</f>
        <v>0</v>
      </c>
      <c r="H444" s="12">
        <f>TRUNC(G444*D444, 0)</f>
        <v>0</v>
      </c>
      <c r="I444" s="12">
        <f>TRUNC(일위대가목록!G53,0)</f>
        <v>0</v>
      </c>
      <c r="J444" s="12">
        <f>TRUNC(I444*D444, 0)</f>
        <v>0</v>
      </c>
      <c r="K444" s="12">
        <f t="shared" si="57"/>
        <v>0</v>
      </c>
      <c r="L444" s="12">
        <f t="shared" si="57"/>
        <v>0</v>
      </c>
      <c r="M444" s="13" t="s">
        <v>88</v>
      </c>
      <c r="N444" s="1" t="s">
        <v>89</v>
      </c>
      <c r="O444" s="1" t="s">
        <v>52</v>
      </c>
      <c r="P444" s="1" t="s">
        <v>52</v>
      </c>
      <c r="Q444" s="1" t="s">
        <v>851</v>
      </c>
      <c r="R444" s="1" t="s">
        <v>66</v>
      </c>
      <c r="S444" s="1" t="s">
        <v>67</v>
      </c>
      <c r="T444" s="1" t="s">
        <v>67</v>
      </c>
      <c r="AR444" s="1" t="s">
        <v>52</v>
      </c>
      <c r="AS444" s="1" t="s">
        <v>52</v>
      </c>
      <c r="AU444" s="1" t="s">
        <v>859</v>
      </c>
      <c r="AV444">
        <v>336</v>
      </c>
    </row>
    <row r="445" spans="1:48" ht="30" customHeight="1" x14ac:dyDescent="0.3">
      <c r="A445" s="11"/>
      <c r="B445" s="11"/>
      <c r="C445" s="11"/>
      <c r="D445" s="11"/>
      <c r="E445" s="12"/>
      <c r="F445" s="12"/>
      <c r="G445" s="12"/>
      <c r="H445" s="12"/>
      <c r="I445" s="12"/>
      <c r="J445" s="12"/>
      <c r="K445" s="12"/>
      <c r="L445" s="12"/>
      <c r="M445" s="11"/>
      <c r="Q445" s="1" t="s">
        <v>851</v>
      </c>
    </row>
    <row r="446" spans="1:48" ht="30" customHeight="1" x14ac:dyDescent="0.3">
      <c r="A446" s="11"/>
      <c r="B446" s="11"/>
      <c r="C446" s="11"/>
      <c r="D446" s="11"/>
      <c r="E446" s="12"/>
      <c r="F446" s="12"/>
      <c r="G446" s="12"/>
      <c r="H446" s="12"/>
      <c r="I446" s="12"/>
      <c r="J446" s="12"/>
      <c r="K446" s="12"/>
      <c r="L446" s="12"/>
      <c r="M446" s="11"/>
      <c r="Q446" s="1" t="s">
        <v>851</v>
      </c>
    </row>
    <row r="447" spans="1:48" ht="30" customHeight="1" x14ac:dyDescent="0.3">
      <c r="A447" s="11"/>
      <c r="B447" s="11"/>
      <c r="C447" s="11"/>
      <c r="D447" s="11"/>
      <c r="E447" s="12"/>
      <c r="F447" s="12"/>
      <c r="G447" s="12"/>
      <c r="H447" s="12"/>
      <c r="I447" s="12"/>
      <c r="J447" s="12"/>
      <c r="K447" s="12"/>
      <c r="L447" s="12"/>
      <c r="M447" s="11"/>
      <c r="Q447" s="1" t="s">
        <v>851</v>
      </c>
    </row>
    <row r="448" spans="1:48" ht="30" customHeight="1" x14ac:dyDescent="0.3">
      <c r="A448" s="11"/>
      <c r="B448" s="11"/>
      <c r="C448" s="11"/>
      <c r="D448" s="11"/>
      <c r="E448" s="12"/>
      <c r="F448" s="12"/>
      <c r="G448" s="12"/>
      <c r="H448" s="12"/>
      <c r="I448" s="12"/>
      <c r="J448" s="12"/>
      <c r="K448" s="12"/>
      <c r="L448" s="12"/>
      <c r="M448" s="11"/>
      <c r="Q448" s="1" t="s">
        <v>851</v>
      </c>
    </row>
    <row r="449" spans="1:17" ht="30" customHeight="1" x14ac:dyDescent="0.3">
      <c r="A449" s="11"/>
      <c r="B449" s="11"/>
      <c r="C449" s="11"/>
      <c r="D449" s="11"/>
      <c r="E449" s="12"/>
      <c r="F449" s="12"/>
      <c r="G449" s="12"/>
      <c r="H449" s="12"/>
      <c r="I449" s="12"/>
      <c r="J449" s="12"/>
      <c r="K449" s="12"/>
      <c r="L449" s="12"/>
      <c r="M449" s="11"/>
      <c r="Q449" s="1" t="s">
        <v>851</v>
      </c>
    </row>
    <row r="450" spans="1:17" ht="30" customHeight="1" x14ac:dyDescent="0.3">
      <c r="A450" s="11"/>
      <c r="B450" s="11"/>
      <c r="C450" s="11"/>
      <c r="D450" s="11"/>
      <c r="E450" s="12"/>
      <c r="F450" s="12"/>
      <c r="G450" s="12"/>
      <c r="H450" s="12"/>
      <c r="I450" s="12"/>
      <c r="J450" s="12"/>
      <c r="K450" s="12"/>
      <c r="L450" s="12"/>
      <c r="M450" s="11"/>
      <c r="Q450" s="1" t="s">
        <v>851</v>
      </c>
    </row>
    <row r="451" spans="1:17" ht="30" customHeight="1" x14ac:dyDescent="0.3">
      <c r="A451" s="11"/>
      <c r="B451" s="11"/>
      <c r="C451" s="11"/>
      <c r="D451" s="11"/>
      <c r="E451" s="12"/>
      <c r="F451" s="12"/>
      <c r="G451" s="12"/>
      <c r="H451" s="12"/>
      <c r="I451" s="12"/>
      <c r="J451" s="12"/>
      <c r="K451" s="12"/>
      <c r="L451" s="12"/>
      <c r="M451" s="11"/>
      <c r="Q451" s="1" t="s">
        <v>851</v>
      </c>
    </row>
    <row r="452" spans="1:17" ht="30" customHeight="1" x14ac:dyDescent="0.3">
      <c r="A452" s="11"/>
      <c r="B452" s="11"/>
      <c r="C452" s="11"/>
      <c r="D452" s="11"/>
      <c r="E452" s="12"/>
      <c r="F452" s="12"/>
      <c r="G452" s="12"/>
      <c r="H452" s="12"/>
      <c r="I452" s="12"/>
      <c r="J452" s="12"/>
      <c r="K452" s="12"/>
      <c r="L452" s="12"/>
      <c r="M452" s="11"/>
      <c r="Q452" s="1" t="s">
        <v>851</v>
      </c>
    </row>
    <row r="453" spans="1:17" ht="30" customHeight="1" x14ac:dyDescent="0.3">
      <c r="A453" s="11"/>
      <c r="B453" s="11"/>
      <c r="C453" s="11"/>
      <c r="D453" s="11"/>
      <c r="E453" s="12"/>
      <c r="F453" s="12"/>
      <c r="G453" s="12"/>
      <c r="H453" s="12"/>
      <c r="I453" s="12"/>
      <c r="J453" s="12"/>
      <c r="K453" s="12"/>
      <c r="L453" s="12"/>
      <c r="M453" s="11"/>
      <c r="Q453" s="1" t="s">
        <v>851</v>
      </c>
    </row>
    <row r="454" spans="1:17" ht="30" customHeight="1" x14ac:dyDescent="0.3">
      <c r="A454" s="11"/>
      <c r="B454" s="11"/>
      <c r="C454" s="11"/>
      <c r="D454" s="11"/>
      <c r="E454" s="12"/>
      <c r="F454" s="12"/>
      <c r="G454" s="12"/>
      <c r="H454" s="12"/>
      <c r="I454" s="12"/>
      <c r="J454" s="12"/>
      <c r="K454" s="12"/>
      <c r="L454" s="12"/>
      <c r="M454" s="11"/>
      <c r="Q454" s="1" t="s">
        <v>851</v>
      </c>
    </row>
    <row r="455" spans="1:17" ht="30" customHeight="1" x14ac:dyDescent="0.3">
      <c r="A455" s="11"/>
      <c r="B455" s="11"/>
      <c r="C455" s="11"/>
      <c r="D455" s="11"/>
      <c r="E455" s="12"/>
      <c r="F455" s="12"/>
      <c r="G455" s="12"/>
      <c r="H455" s="12"/>
      <c r="I455" s="12"/>
      <c r="J455" s="12"/>
      <c r="K455" s="12"/>
      <c r="L455" s="12"/>
      <c r="M455" s="11"/>
      <c r="Q455" s="1" t="s">
        <v>851</v>
      </c>
    </row>
    <row r="456" spans="1:17" ht="30" customHeight="1" x14ac:dyDescent="0.3">
      <c r="A456" s="11"/>
      <c r="B456" s="11"/>
      <c r="C456" s="11"/>
      <c r="D456" s="11"/>
      <c r="E456" s="12"/>
      <c r="F456" s="12"/>
      <c r="G456" s="12"/>
      <c r="H456" s="12"/>
      <c r="I456" s="12"/>
      <c r="J456" s="12"/>
      <c r="K456" s="12"/>
      <c r="L456" s="12"/>
      <c r="M456" s="11"/>
      <c r="Q456" s="1" t="s">
        <v>851</v>
      </c>
    </row>
    <row r="457" spans="1:17" ht="30" customHeight="1" x14ac:dyDescent="0.3">
      <c r="A457" s="11"/>
      <c r="B457" s="11"/>
      <c r="C457" s="11"/>
      <c r="D457" s="11"/>
      <c r="E457" s="12"/>
      <c r="F457" s="12"/>
      <c r="G457" s="12"/>
      <c r="H457" s="12"/>
      <c r="I457" s="12"/>
      <c r="J457" s="12"/>
      <c r="K457" s="12"/>
      <c r="L457" s="12"/>
      <c r="M457" s="11"/>
      <c r="Q457" s="1" t="s">
        <v>851</v>
      </c>
    </row>
    <row r="458" spans="1:17" ht="30" customHeight="1" x14ac:dyDescent="0.3">
      <c r="A458" s="11"/>
      <c r="B458" s="11"/>
      <c r="C458" s="11"/>
      <c r="D458" s="11"/>
      <c r="E458" s="12"/>
      <c r="F458" s="12"/>
      <c r="G458" s="12"/>
      <c r="H458" s="12"/>
      <c r="I458" s="12"/>
      <c r="J458" s="12"/>
      <c r="K458" s="12"/>
      <c r="L458" s="12"/>
      <c r="M458" s="11"/>
      <c r="Q458" s="1" t="s">
        <v>851</v>
      </c>
    </row>
    <row r="459" spans="1:17" ht="30" customHeight="1" x14ac:dyDescent="0.3">
      <c r="A459" s="11"/>
      <c r="B459" s="11"/>
      <c r="C459" s="11"/>
      <c r="D459" s="11"/>
      <c r="E459" s="12"/>
      <c r="F459" s="12"/>
      <c r="G459" s="12"/>
      <c r="H459" s="12"/>
      <c r="I459" s="12"/>
      <c r="J459" s="12"/>
      <c r="K459" s="12"/>
      <c r="L459" s="12"/>
      <c r="M459" s="11"/>
      <c r="Q459" s="1" t="s">
        <v>851</v>
      </c>
    </row>
    <row r="460" spans="1:17" ht="30" customHeight="1" x14ac:dyDescent="0.3">
      <c r="A460" s="11"/>
      <c r="B460" s="11"/>
      <c r="C460" s="11"/>
      <c r="D460" s="11"/>
      <c r="E460" s="12"/>
      <c r="F460" s="12"/>
      <c r="G460" s="12"/>
      <c r="H460" s="12"/>
      <c r="I460" s="12"/>
      <c r="J460" s="12"/>
      <c r="K460" s="12"/>
      <c r="L460" s="12"/>
      <c r="M460" s="11"/>
      <c r="Q460" s="1" t="s">
        <v>851</v>
      </c>
    </row>
    <row r="461" spans="1:17" ht="30" customHeight="1" x14ac:dyDescent="0.3">
      <c r="A461" s="11"/>
      <c r="B461" s="11"/>
      <c r="C461" s="11"/>
      <c r="D461" s="11"/>
      <c r="E461" s="12"/>
      <c r="F461" s="12"/>
      <c r="G461" s="12"/>
      <c r="H461" s="12"/>
      <c r="I461" s="12"/>
      <c r="J461" s="12"/>
      <c r="K461" s="12"/>
      <c r="L461" s="12"/>
      <c r="M461" s="11"/>
      <c r="Q461" s="1" t="s">
        <v>851</v>
      </c>
    </row>
    <row r="462" spans="1:17" ht="30" customHeight="1" x14ac:dyDescent="0.3">
      <c r="A462" s="11"/>
      <c r="B462" s="11"/>
      <c r="C462" s="11"/>
      <c r="D462" s="11"/>
      <c r="E462" s="12"/>
      <c r="F462" s="12"/>
      <c r="G462" s="12"/>
      <c r="H462" s="12"/>
      <c r="I462" s="12"/>
      <c r="J462" s="12"/>
      <c r="K462" s="12"/>
      <c r="L462" s="12"/>
      <c r="M462" s="11"/>
      <c r="Q462" s="1" t="s">
        <v>851</v>
      </c>
    </row>
    <row r="463" spans="1:17" ht="30" customHeight="1" x14ac:dyDescent="0.3">
      <c r="A463" s="13" t="s">
        <v>116</v>
      </c>
      <c r="B463" s="11"/>
      <c r="C463" s="11"/>
      <c r="D463" s="11"/>
      <c r="E463" s="12"/>
      <c r="F463" s="12">
        <f>SUMIF(Q442:Q462,"01020101",F442:F462)</f>
        <v>0</v>
      </c>
      <c r="G463" s="12"/>
      <c r="H463" s="12">
        <f>SUMIF(Q442:Q462,"01020101",H442:H462)</f>
        <v>0</v>
      </c>
      <c r="I463" s="12"/>
      <c r="J463" s="12">
        <f>SUMIF(Q442:Q462,"01020101",J442:J462)</f>
        <v>0</v>
      </c>
      <c r="K463" s="12"/>
      <c r="L463" s="12">
        <f>SUMIF(Q442:Q462,"01020101",L442:L462)</f>
        <v>0</v>
      </c>
      <c r="M463" s="11"/>
      <c r="N463" t="s">
        <v>117</v>
      </c>
    </row>
    <row r="464" spans="1:17" ht="30" customHeight="1" x14ac:dyDescent="0.3">
      <c r="A464" s="13" t="s">
        <v>860</v>
      </c>
      <c r="B464" s="13" t="s">
        <v>852</v>
      </c>
      <c r="C464" s="11"/>
      <c r="D464" s="11"/>
      <c r="E464" s="12"/>
      <c r="F464" s="12"/>
      <c r="G464" s="12"/>
      <c r="H464" s="12"/>
      <c r="I464" s="12"/>
      <c r="J464" s="12"/>
      <c r="K464" s="12"/>
      <c r="L464" s="12"/>
      <c r="M464" s="11"/>
      <c r="Q464" s="1" t="s">
        <v>861</v>
      </c>
    </row>
    <row r="465" spans="1:48" ht="30" customHeight="1" x14ac:dyDescent="0.3">
      <c r="A465" s="13" t="s">
        <v>337</v>
      </c>
      <c r="B465" s="13" t="s">
        <v>338</v>
      </c>
      <c r="C465" s="13" t="s">
        <v>122</v>
      </c>
      <c r="D465" s="11">
        <v>9</v>
      </c>
      <c r="E465" s="12">
        <f>TRUNC(일위대가목록!E24,0)</f>
        <v>0</v>
      </c>
      <c r="F465" s="12">
        <f t="shared" ref="F465:F482" si="58">TRUNC(E465*D465, 0)</f>
        <v>0</v>
      </c>
      <c r="G465" s="12">
        <f>TRUNC(일위대가목록!F24,0)</f>
        <v>0</v>
      </c>
      <c r="H465" s="12">
        <f t="shared" ref="H465:H482" si="59">TRUNC(G465*D465, 0)</f>
        <v>0</v>
      </c>
      <c r="I465" s="12">
        <f>TRUNC(일위대가목록!G24,0)</f>
        <v>0</v>
      </c>
      <c r="J465" s="12">
        <f t="shared" ref="J465:J482" si="60">TRUNC(I465*D465, 0)</f>
        <v>0</v>
      </c>
      <c r="K465" s="12">
        <f t="shared" ref="K465:K482" si="61">TRUNC(E465+G465+I465, 0)</f>
        <v>0</v>
      </c>
      <c r="L465" s="12">
        <f t="shared" ref="L465:L482" si="62">TRUNC(F465+H465+J465, 0)</f>
        <v>0</v>
      </c>
      <c r="M465" s="13" t="s">
        <v>339</v>
      </c>
      <c r="N465" s="1" t="s">
        <v>340</v>
      </c>
      <c r="O465" s="1" t="s">
        <v>52</v>
      </c>
      <c r="P465" s="1" t="s">
        <v>52</v>
      </c>
      <c r="Q465" s="1" t="s">
        <v>861</v>
      </c>
      <c r="R465" s="1" t="s">
        <v>66</v>
      </c>
      <c r="S465" s="1" t="s">
        <v>67</v>
      </c>
      <c r="T465" s="1" t="s">
        <v>67</v>
      </c>
      <c r="AR465" s="1" t="s">
        <v>52</v>
      </c>
      <c r="AS465" s="1" t="s">
        <v>52</v>
      </c>
      <c r="AU465" s="1" t="s">
        <v>862</v>
      </c>
      <c r="AV465">
        <v>221</v>
      </c>
    </row>
    <row r="466" spans="1:48" ht="30" customHeight="1" x14ac:dyDescent="0.3">
      <c r="A466" s="13" t="s">
        <v>337</v>
      </c>
      <c r="B466" s="13" t="s">
        <v>342</v>
      </c>
      <c r="C466" s="13" t="s">
        <v>122</v>
      </c>
      <c r="D466" s="11">
        <v>3</v>
      </c>
      <c r="E466" s="12">
        <f>TRUNC(일위대가목록!E25,0)</f>
        <v>0</v>
      </c>
      <c r="F466" s="12">
        <f t="shared" si="58"/>
        <v>0</v>
      </c>
      <c r="G466" s="12">
        <f>TRUNC(일위대가목록!F25,0)</f>
        <v>0</v>
      </c>
      <c r="H466" s="12">
        <f t="shared" si="59"/>
        <v>0</v>
      </c>
      <c r="I466" s="12">
        <f>TRUNC(일위대가목록!G25,0)</f>
        <v>0</v>
      </c>
      <c r="J466" s="12">
        <f t="shared" si="60"/>
        <v>0</v>
      </c>
      <c r="K466" s="12">
        <f t="shared" si="61"/>
        <v>0</v>
      </c>
      <c r="L466" s="12">
        <f t="shared" si="62"/>
        <v>0</v>
      </c>
      <c r="M466" s="13" t="s">
        <v>343</v>
      </c>
      <c r="N466" s="1" t="s">
        <v>344</v>
      </c>
      <c r="O466" s="1" t="s">
        <v>52</v>
      </c>
      <c r="P466" s="1" t="s">
        <v>52</v>
      </c>
      <c r="Q466" s="1" t="s">
        <v>861</v>
      </c>
      <c r="R466" s="1" t="s">
        <v>66</v>
      </c>
      <c r="S466" s="1" t="s">
        <v>67</v>
      </c>
      <c r="T466" s="1" t="s">
        <v>67</v>
      </c>
      <c r="AR466" s="1" t="s">
        <v>52</v>
      </c>
      <c r="AS466" s="1" t="s">
        <v>52</v>
      </c>
      <c r="AU466" s="1" t="s">
        <v>863</v>
      </c>
      <c r="AV466">
        <v>222</v>
      </c>
    </row>
    <row r="467" spans="1:48" ht="30" customHeight="1" x14ac:dyDescent="0.3">
      <c r="A467" s="13" t="s">
        <v>195</v>
      </c>
      <c r="B467" s="13" t="s">
        <v>205</v>
      </c>
      <c r="C467" s="13" t="s">
        <v>82</v>
      </c>
      <c r="D467" s="11">
        <v>3</v>
      </c>
      <c r="E467" s="12">
        <f>TRUNC(일위대가목록!E74,0)</f>
        <v>0</v>
      </c>
      <c r="F467" s="12">
        <f t="shared" si="58"/>
        <v>0</v>
      </c>
      <c r="G467" s="12">
        <f>TRUNC(일위대가목록!F74,0)</f>
        <v>0</v>
      </c>
      <c r="H467" s="12">
        <f t="shared" si="59"/>
        <v>0</v>
      </c>
      <c r="I467" s="12">
        <f>TRUNC(일위대가목록!G74,0)</f>
        <v>0</v>
      </c>
      <c r="J467" s="12">
        <f t="shared" si="60"/>
        <v>0</v>
      </c>
      <c r="K467" s="12">
        <f t="shared" si="61"/>
        <v>0</v>
      </c>
      <c r="L467" s="12">
        <f t="shared" si="62"/>
        <v>0</v>
      </c>
      <c r="M467" s="13" t="s">
        <v>354</v>
      </c>
      <c r="N467" s="1" t="s">
        <v>355</v>
      </c>
      <c r="O467" s="1" t="s">
        <v>52</v>
      </c>
      <c r="P467" s="1" t="s">
        <v>52</v>
      </c>
      <c r="Q467" s="1" t="s">
        <v>861</v>
      </c>
      <c r="R467" s="1" t="s">
        <v>66</v>
      </c>
      <c r="S467" s="1" t="s">
        <v>67</v>
      </c>
      <c r="T467" s="1" t="s">
        <v>67</v>
      </c>
      <c r="AR467" s="1" t="s">
        <v>52</v>
      </c>
      <c r="AS467" s="1" t="s">
        <v>52</v>
      </c>
      <c r="AU467" s="1" t="s">
        <v>864</v>
      </c>
      <c r="AV467">
        <v>223</v>
      </c>
    </row>
    <row r="468" spans="1:48" ht="30" customHeight="1" x14ac:dyDescent="0.3">
      <c r="A468" s="13" t="s">
        <v>200</v>
      </c>
      <c r="B468" s="13" t="s">
        <v>201</v>
      </c>
      <c r="C468" s="13" t="s">
        <v>82</v>
      </c>
      <c r="D468" s="11">
        <v>1</v>
      </c>
      <c r="E468" s="12">
        <f>TRUNC(일위대가목록!E77,0)</f>
        <v>0</v>
      </c>
      <c r="F468" s="12">
        <f t="shared" si="58"/>
        <v>0</v>
      </c>
      <c r="G468" s="12">
        <f>TRUNC(일위대가목록!F77,0)</f>
        <v>0</v>
      </c>
      <c r="H468" s="12">
        <f t="shared" si="59"/>
        <v>0</v>
      </c>
      <c r="I468" s="12">
        <f>TRUNC(일위대가목록!G77,0)</f>
        <v>0</v>
      </c>
      <c r="J468" s="12">
        <f t="shared" si="60"/>
        <v>0</v>
      </c>
      <c r="K468" s="12">
        <f t="shared" si="61"/>
        <v>0</v>
      </c>
      <c r="L468" s="12">
        <f t="shared" si="62"/>
        <v>0</v>
      </c>
      <c r="M468" s="13" t="s">
        <v>202</v>
      </c>
      <c r="N468" s="1" t="s">
        <v>203</v>
      </c>
      <c r="O468" s="1" t="s">
        <v>52</v>
      </c>
      <c r="P468" s="1" t="s">
        <v>52</v>
      </c>
      <c r="Q468" s="1" t="s">
        <v>861</v>
      </c>
      <c r="R468" s="1" t="s">
        <v>66</v>
      </c>
      <c r="S468" s="1" t="s">
        <v>67</v>
      </c>
      <c r="T468" s="1" t="s">
        <v>67</v>
      </c>
      <c r="AR468" s="1" t="s">
        <v>52</v>
      </c>
      <c r="AS468" s="1" t="s">
        <v>52</v>
      </c>
      <c r="AU468" s="1" t="s">
        <v>865</v>
      </c>
      <c r="AV468">
        <v>224</v>
      </c>
    </row>
    <row r="469" spans="1:48" ht="30" customHeight="1" x14ac:dyDescent="0.3">
      <c r="A469" s="13" t="s">
        <v>200</v>
      </c>
      <c r="B469" s="13" t="s">
        <v>205</v>
      </c>
      <c r="C469" s="13" t="s">
        <v>82</v>
      </c>
      <c r="D469" s="11">
        <v>1</v>
      </c>
      <c r="E469" s="12">
        <f>TRUNC(일위대가목록!E78,0)</f>
        <v>0</v>
      </c>
      <c r="F469" s="12">
        <f t="shared" si="58"/>
        <v>0</v>
      </c>
      <c r="G469" s="12">
        <f>TRUNC(일위대가목록!F78,0)</f>
        <v>0</v>
      </c>
      <c r="H469" s="12">
        <f t="shared" si="59"/>
        <v>0</v>
      </c>
      <c r="I469" s="12">
        <f>TRUNC(일위대가목록!G78,0)</f>
        <v>0</v>
      </c>
      <c r="J469" s="12">
        <f t="shared" si="60"/>
        <v>0</v>
      </c>
      <c r="K469" s="12">
        <f t="shared" si="61"/>
        <v>0</v>
      </c>
      <c r="L469" s="12">
        <f t="shared" si="62"/>
        <v>0</v>
      </c>
      <c r="M469" s="13" t="s">
        <v>206</v>
      </c>
      <c r="N469" s="1" t="s">
        <v>207</v>
      </c>
      <c r="O469" s="1" t="s">
        <v>52</v>
      </c>
      <c r="P469" s="1" t="s">
        <v>52</v>
      </c>
      <c r="Q469" s="1" t="s">
        <v>861</v>
      </c>
      <c r="R469" s="1" t="s">
        <v>66</v>
      </c>
      <c r="S469" s="1" t="s">
        <v>67</v>
      </c>
      <c r="T469" s="1" t="s">
        <v>67</v>
      </c>
      <c r="AR469" s="1" t="s">
        <v>52</v>
      </c>
      <c r="AS469" s="1" t="s">
        <v>52</v>
      </c>
      <c r="AU469" s="1" t="s">
        <v>866</v>
      </c>
      <c r="AV469">
        <v>225</v>
      </c>
    </row>
    <row r="470" spans="1:48" ht="30" customHeight="1" x14ac:dyDescent="0.3">
      <c r="A470" s="13" t="s">
        <v>182</v>
      </c>
      <c r="B470" s="13" t="s">
        <v>366</v>
      </c>
      <c r="C470" s="13" t="s">
        <v>82</v>
      </c>
      <c r="D470" s="11">
        <v>3</v>
      </c>
      <c r="E470" s="12">
        <f>TRUNC(일위대가목록!E84,0)</f>
        <v>0</v>
      </c>
      <c r="F470" s="12">
        <f t="shared" si="58"/>
        <v>0</v>
      </c>
      <c r="G470" s="12">
        <f>TRUNC(일위대가목록!F84,0)</f>
        <v>0</v>
      </c>
      <c r="H470" s="12">
        <f t="shared" si="59"/>
        <v>0</v>
      </c>
      <c r="I470" s="12">
        <f>TRUNC(일위대가목록!G84,0)</f>
        <v>0</v>
      </c>
      <c r="J470" s="12">
        <f t="shared" si="60"/>
        <v>0</v>
      </c>
      <c r="K470" s="12">
        <f t="shared" si="61"/>
        <v>0</v>
      </c>
      <c r="L470" s="12">
        <f t="shared" si="62"/>
        <v>0</v>
      </c>
      <c r="M470" s="13" t="s">
        <v>367</v>
      </c>
      <c r="N470" s="1" t="s">
        <v>368</v>
      </c>
      <c r="O470" s="1" t="s">
        <v>52</v>
      </c>
      <c r="P470" s="1" t="s">
        <v>52</v>
      </c>
      <c r="Q470" s="1" t="s">
        <v>861</v>
      </c>
      <c r="R470" s="1" t="s">
        <v>66</v>
      </c>
      <c r="S470" s="1" t="s">
        <v>67</v>
      </c>
      <c r="T470" s="1" t="s">
        <v>67</v>
      </c>
      <c r="AR470" s="1" t="s">
        <v>52</v>
      </c>
      <c r="AS470" s="1" t="s">
        <v>52</v>
      </c>
      <c r="AU470" s="1" t="s">
        <v>867</v>
      </c>
      <c r="AV470">
        <v>226</v>
      </c>
    </row>
    <row r="471" spans="1:48" ht="30" customHeight="1" x14ac:dyDescent="0.3">
      <c r="A471" s="13" t="s">
        <v>182</v>
      </c>
      <c r="B471" s="13" t="s">
        <v>374</v>
      </c>
      <c r="C471" s="13" t="s">
        <v>82</v>
      </c>
      <c r="D471" s="11">
        <v>1</v>
      </c>
      <c r="E471" s="12">
        <f>TRUNC(일위대가목록!E86,0)</f>
        <v>0</v>
      </c>
      <c r="F471" s="12">
        <f t="shared" si="58"/>
        <v>0</v>
      </c>
      <c r="G471" s="12">
        <f>TRUNC(일위대가목록!F86,0)</f>
        <v>0</v>
      </c>
      <c r="H471" s="12">
        <f t="shared" si="59"/>
        <v>0</v>
      </c>
      <c r="I471" s="12">
        <f>TRUNC(일위대가목록!G86,0)</f>
        <v>0</v>
      </c>
      <c r="J471" s="12">
        <f t="shared" si="60"/>
        <v>0</v>
      </c>
      <c r="K471" s="12">
        <f t="shared" si="61"/>
        <v>0</v>
      </c>
      <c r="L471" s="12">
        <f t="shared" si="62"/>
        <v>0</v>
      </c>
      <c r="M471" s="13" t="s">
        <v>375</v>
      </c>
      <c r="N471" s="1" t="s">
        <v>376</v>
      </c>
      <c r="O471" s="1" t="s">
        <v>52</v>
      </c>
      <c r="P471" s="1" t="s">
        <v>52</v>
      </c>
      <c r="Q471" s="1" t="s">
        <v>861</v>
      </c>
      <c r="R471" s="1" t="s">
        <v>66</v>
      </c>
      <c r="S471" s="1" t="s">
        <v>67</v>
      </c>
      <c r="T471" s="1" t="s">
        <v>67</v>
      </c>
      <c r="AR471" s="1" t="s">
        <v>52</v>
      </c>
      <c r="AS471" s="1" t="s">
        <v>52</v>
      </c>
      <c r="AU471" s="1" t="s">
        <v>868</v>
      </c>
      <c r="AV471">
        <v>227</v>
      </c>
    </row>
    <row r="472" spans="1:48" ht="30" customHeight="1" x14ac:dyDescent="0.3">
      <c r="A472" s="13" t="s">
        <v>182</v>
      </c>
      <c r="B472" s="13" t="s">
        <v>378</v>
      </c>
      <c r="C472" s="13" t="s">
        <v>82</v>
      </c>
      <c r="D472" s="11">
        <v>1</v>
      </c>
      <c r="E472" s="12">
        <f>TRUNC(일위대가목록!E87,0)</f>
        <v>0</v>
      </c>
      <c r="F472" s="12">
        <f t="shared" si="58"/>
        <v>0</v>
      </c>
      <c r="G472" s="12">
        <f>TRUNC(일위대가목록!F87,0)</f>
        <v>0</v>
      </c>
      <c r="H472" s="12">
        <f t="shared" si="59"/>
        <v>0</v>
      </c>
      <c r="I472" s="12">
        <f>TRUNC(일위대가목록!G87,0)</f>
        <v>0</v>
      </c>
      <c r="J472" s="12">
        <f t="shared" si="60"/>
        <v>0</v>
      </c>
      <c r="K472" s="12">
        <f t="shared" si="61"/>
        <v>0</v>
      </c>
      <c r="L472" s="12">
        <f t="shared" si="62"/>
        <v>0</v>
      </c>
      <c r="M472" s="13" t="s">
        <v>379</v>
      </c>
      <c r="N472" s="1" t="s">
        <v>380</v>
      </c>
      <c r="O472" s="1" t="s">
        <v>52</v>
      </c>
      <c r="P472" s="1" t="s">
        <v>52</v>
      </c>
      <c r="Q472" s="1" t="s">
        <v>861</v>
      </c>
      <c r="R472" s="1" t="s">
        <v>66</v>
      </c>
      <c r="S472" s="1" t="s">
        <v>67</v>
      </c>
      <c r="T472" s="1" t="s">
        <v>67</v>
      </c>
      <c r="AR472" s="1" t="s">
        <v>52</v>
      </c>
      <c r="AS472" s="1" t="s">
        <v>52</v>
      </c>
      <c r="AU472" s="1" t="s">
        <v>869</v>
      </c>
      <c r="AV472">
        <v>228</v>
      </c>
    </row>
    <row r="473" spans="1:48" ht="30" customHeight="1" x14ac:dyDescent="0.3">
      <c r="A473" s="13" t="s">
        <v>386</v>
      </c>
      <c r="B473" s="13" t="s">
        <v>387</v>
      </c>
      <c r="C473" s="13" t="s">
        <v>82</v>
      </c>
      <c r="D473" s="11">
        <v>2</v>
      </c>
      <c r="E473" s="12">
        <f>TRUNC(일위대가목록!E57,0)</f>
        <v>0</v>
      </c>
      <c r="F473" s="12">
        <f t="shared" si="58"/>
        <v>0</v>
      </c>
      <c r="G473" s="12">
        <f>TRUNC(일위대가목록!F57,0)</f>
        <v>0</v>
      </c>
      <c r="H473" s="12">
        <f t="shared" si="59"/>
        <v>0</v>
      </c>
      <c r="I473" s="12">
        <f>TRUNC(일위대가목록!G57,0)</f>
        <v>0</v>
      </c>
      <c r="J473" s="12">
        <f t="shared" si="60"/>
        <v>0</v>
      </c>
      <c r="K473" s="12">
        <f t="shared" si="61"/>
        <v>0</v>
      </c>
      <c r="L473" s="12">
        <f t="shared" si="62"/>
        <v>0</v>
      </c>
      <c r="M473" s="13" t="s">
        <v>388</v>
      </c>
      <c r="N473" s="1" t="s">
        <v>389</v>
      </c>
      <c r="O473" s="1" t="s">
        <v>52</v>
      </c>
      <c r="P473" s="1" t="s">
        <v>52</v>
      </c>
      <c r="Q473" s="1" t="s">
        <v>861</v>
      </c>
      <c r="R473" s="1" t="s">
        <v>66</v>
      </c>
      <c r="S473" s="1" t="s">
        <v>67</v>
      </c>
      <c r="T473" s="1" t="s">
        <v>67</v>
      </c>
      <c r="AR473" s="1" t="s">
        <v>52</v>
      </c>
      <c r="AS473" s="1" t="s">
        <v>52</v>
      </c>
      <c r="AU473" s="1" t="s">
        <v>870</v>
      </c>
      <c r="AV473">
        <v>229</v>
      </c>
    </row>
    <row r="474" spans="1:48" ht="30" customHeight="1" x14ac:dyDescent="0.3">
      <c r="A474" s="13" t="s">
        <v>386</v>
      </c>
      <c r="B474" s="13" t="s">
        <v>391</v>
      </c>
      <c r="C474" s="13" t="s">
        <v>82</v>
      </c>
      <c r="D474" s="11">
        <v>1</v>
      </c>
      <c r="E474" s="12">
        <f>TRUNC(일위대가목록!E58,0)</f>
        <v>0</v>
      </c>
      <c r="F474" s="12">
        <f t="shared" si="58"/>
        <v>0</v>
      </c>
      <c r="G474" s="12">
        <f>TRUNC(일위대가목록!F58,0)</f>
        <v>0</v>
      </c>
      <c r="H474" s="12">
        <f t="shared" si="59"/>
        <v>0</v>
      </c>
      <c r="I474" s="12">
        <f>TRUNC(일위대가목록!G58,0)</f>
        <v>0</v>
      </c>
      <c r="J474" s="12">
        <f t="shared" si="60"/>
        <v>0</v>
      </c>
      <c r="K474" s="12">
        <f t="shared" si="61"/>
        <v>0</v>
      </c>
      <c r="L474" s="12">
        <f t="shared" si="62"/>
        <v>0</v>
      </c>
      <c r="M474" s="13" t="s">
        <v>392</v>
      </c>
      <c r="N474" s="1" t="s">
        <v>393</v>
      </c>
      <c r="O474" s="1" t="s">
        <v>52</v>
      </c>
      <c r="P474" s="1" t="s">
        <v>52</v>
      </c>
      <c r="Q474" s="1" t="s">
        <v>861</v>
      </c>
      <c r="R474" s="1" t="s">
        <v>66</v>
      </c>
      <c r="S474" s="1" t="s">
        <v>67</v>
      </c>
      <c r="T474" s="1" t="s">
        <v>67</v>
      </c>
      <c r="AR474" s="1" t="s">
        <v>52</v>
      </c>
      <c r="AS474" s="1" t="s">
        <v>52</v>
      </c>
      <c r="AU474" s="1" t="s">
        <v>871</v>
      </c>
      <c r="AV474">
        <v>230</v>
      </c>
    </row>
    <row r="475" spans="1:48" ht="30" customHeight="1" x14ac:dyDescent="0.3">
      <c r="A475" s="13" t="s">
        <v>404</v>
      </c>
      <c r="B475" s="13" t="s">
        <v>408</v>
      </c>
      <c r="C475" s="13" t="s">
        <v>98</v>
      </c>
      <c r="D475" s="11">
        <v>2</v>
      </c>
      <c r="E475" s="12">
        <f>TRUNC(단가대비표!O127,0)</f>
        <v>0</v>
      </c>
      <c r="F475" s="12">
        <f t="shared" si="58"/>
        <v>0</v>
      </c>
      <c r="G475" s="12">
        <f>TRUNC(단가대비표!P127,0)</f>
        <v>0</v>
      </c>
      <c r="H475" s="12">
        <f t="shared" si="59"/>
        <v>0</v>
      </c>
      <c r="I475" s="12">
        <f>TRUNC(단가대비표!V127,0)</f>
        <v>0</v>
      </c>
      <c r="J475" s="12">
        <f t="shared" si="60"/>
        <v>0</v>
      </c>
      <c r="K475" s="12">
        <f t="shared" si="61"/>
        <v>0</v>
      </c>
      <c r="L475" s="12">
        <f t="shared" si="62"/>
        <v>0</v>
      </c>
      <c r="M475" s="13" t="s">
        <v>52</v>
      </c>
      <c r="N475" s="1" t="s">
        <v>409</v>
      </c>
      <c r="O475" s="1" t="s">
        <v>52</v>
      </c>
      <c r="P475" s="1" t="s">
        <v>52</v>
      </c>
      <c r="Q475" s="1" t="s">
        <v>861</v>
      </c>
      <c r="R475" s="1" t="s">
        <v>67</v>
      </c>
      <c r="S475" s="1" t="s">
        <v>67</v>
      </c>
      <c r="T475" s="1" t="s">
        <v>66</v>
      </c>
      <c r="AR475" s="1" t="s">
        <v>52</v>
      </c>
      <c r="AS475" s="1" t="s">
        <v>52</v>
      </c>
      <c r="AU475" s="1" t="s">
        <v>872</v>
      </c>
      <c r="AV475">
        <v>231</v>
      </c>
    </row>
    <row r="476" spans="1:48" ht="30" customHeight="1" x14ac:dyDescent="0.3">
      <c r="A476" s="13" t="s">
        <v>404</v>
      </c>
      <c r="B476" s="13" t="s">
        <v>417</v>
      </c>
      <c r="C476" s="13" t="s">
        <v>98</v>
      </c>
      <c r="D476" s="11">
        <v>2</v>
      </c>
      <c r="E476" s="12">
        <f>TRUNC(단가대비표!O130,0)</f>
        <v>0</v>
      </c>
      <c r="F476" s="12">
        <f t="shared" si="58"/>
        <v>0</v>
      </c>
      <c r="G476" s="12">
        <f>TRUNC(단가대비표!P130,0)</f>
        <v>0</v>
      </c>
      <c r="H476" s="12">
        <f t="shared" si="59"/>
        <v>0</v>
      </c>
      <c r="I476" s="12">
        <f>TRUNC(단가대비표!V130,0)</f>
        <v>0</v>
      </c>
      <c r="J476" s="12">
        <f t="shared" si="60"/>
        <v>0</v>
      </c>
      <c r="K476" s="12">
        <f t="shared" si="61"/>
        <v>0</v>
      </c>
      <c r="L476" s="12">
        <f t="shared" si="62"/>
        <v>0</v>
      </c>
      <c r="M476" s="13" t="s">
        <v>52</v>
      </c>
      <c r="N476" s="1" t="s">
        <v>418</v>
      </c>
      <c r="O476" s="1" t="s">
        <v>52</v>
      </c>
      <c r="P476" s="1" t="s">
        <v>52</v>
      </c>
      <c r="Q476" s="1" t="s">
        <v>861</v>
      </c>
      <c r="R476" s="1" t="s">
        <v>67</v>
      </c>
      <c r="S476" s="1" t="s">
        <v>67</v>
      </c>
      <c r="T476" s="1" t="s">
        <v>66</v>
      </c>
      <c r="AR476" s="1" t="s">
        <v>52</v>
      </c>
      <c r="AS476" s="1" t="s">
        <v>52</v>
      </c>
      <c r="AU476" s="1" t="s">
        <v>873</v>
      </c>
      <c r="AV476">
        <v>232</v>
      </c>
    </row>
    <row r="477" spans="1:48" ht="30" customHeight="1" x14ac:dyDescent="0.3">
      <c r="A477" s="13" t="s">
        <v>404</v>
      </c>
      <c r="B477" s="13" t="s">
        <v>420</v>
      </c>
      <c r="C477" s="13" t="s">
        <v>98</v>
      </c>
      <c r="D477" s="11">
        <v>1</v>
      </c>
      <c r="E477" s="12">
        <f>TRUNC(단가대비표!O131,0)</f>
        <v>0</v>
      </c>
      <c r="F477" s="12">
        <f t="shared" si="58"/>
        <v>0</v>
      </c>
      <c r="G477" s="12">
        <f>TRUNC(단가대비표!P131,0)</f>
        <v>0</v>
      </c>
      <c r="H477" s="12">
        <f t="shared" si="59"/>
        <v>0</v>
      </c>
      <c r="I477" s="12">
        <f>TRUNC(단가대비표!V131,0)</f>
        <v>0</v>
      </c>
      <c r="J477" s="12">
        <f t="shared" si="60"/>
        <v>0</v>
      </c>
      <c r="K477" s="12">
        <f t="shared" si="61"/>
        <v>0</v>
      </c>
      <c r="L477" s="12">
        <f t="shared" si="62"/>
        <v>0</v>
      </c>
      <c r="M477" s="13" t="s">
        <v>52</v>
      </c>
      <c r="N477" s="1" t="s">
        <v>421</v>
      </c>
      <c r="O477" s="1" t="s">
        <v>52</v>
      </c>
      <c r="P477" s="1" t="s">
        <v>52</v>
      </c>
      <c r="Q477" s="1" t="s">
        <v>861</v>
      </c>
      <c r="R477" s="1" t="s">
        <v>67</v>
      </c>
      <c r="S477" s="1" t="s">
        <v>67</v>
      </c>
      <c r="T477" s="1" t="s">
        <v>66</v>
      </c>
      <c r="AR477" s="1" t="s">
        <v>52</v>
      </c>
      <c r="AS477" s="1" t="s">
        <v>52</v>
      </c>
      <c r="AU477" s="1" t="s">
        <v>874</v>
      </c>
      <c r="AV477">
        <v>233</v>
      </c>
    </row>
    <row r="478" spans="1:48" ht="30" customHeight="1" x14ac:dyDescent="0.3">
      <c r="A478" s="13" t="s">
        <v>404</v>
      </c>
      <c r="B478" s="13" t="s">
        <v>450</v>
      </c>
      <c r="C478" s="13" t="s">
        <v>98</v>
      </c>
      <c r="D478" s="11">
        <v>2</v>
      </c>
      <c r="E478" s="12">
        <f>TRUNC(단가대비표!O142,0)</f>
        <v>0</v>
      </c>
      <c r="F478" s="12">
        <f t="shared" si="58"/>
        <v>0</v>
      </c>
      <c r="G478" s="12">
        <f>TRUNC(단가대비표!P142,0)</f>
        <v>0</v>
      </c>
      <c r="H478" s="12">
        <f t="shared" si="59"/>
        <v>0</v>
      </c>
      <c r="I478" s="12">
        <f>TRUNC(단가대비표!V142,0)</f>
        <v>0</v>
      </c>
      <c r="J478" s="12">
        <f t="shared" si="60"/>
        <v>0</v>
      </c>
      <c r="K478" s="12">
        <f t="shared" si="61"/>
        <v>0</v>
      </c>
      <c r="L478" s="12">
        <f t="shared" si="62"/>
        <v>0</v>
      </c>
      <c r="M478" s="13" t="s">
        <v>52</v>
      </c>
      <c r="N478" s="1" t="s">
        <v>451</v>
      </c>
      <c r="O478" s="1" t="s">
        <v>52</v>
      </c>
      <c r="P478" s="1" t="s">
        <v>52</v>
      </c>
      <c r="Q478" s="1" t="s">
        <v>861</v>
      </c>
      <c r="R478" s="1" t="s">
        <v>67</v>
      </c>
      <c r="S478" s="1" t="s">
        <v>67</v>
      </c>
      <c r="T478" s="1" t="s">
        <v>66</v>
      </c>
      <c r="AR478" s="1" t="s">
        <v>52</v>
      </c>
      <c r="AS478" s="1" t="s">
        <v>52</v>
      </c>
      <c r="AU478" s="1" t="s">
        <v>875</v>
      </c>
      <c r="AV478">
        <v>234</v>
      </c>
    </row>
    <row r="479" spans="1:48" ht="30" customHeight="1" x14ac:dyDescent="0.3">
      <c r="A479" s="13" t="s">
        <v>404</v>
      </c>
      <c r="B479" s="13" t="s">
        <v>453</v>
      </c>
      <c r="C479" s="13" t="s">
        <v>98</v>
      </c>
      <c r="D479" s="11">
        <v>1</v>
      </c>
      <c r="E479" s="12">
        <f>TRUNC(단가대비표!O143,0)</f>
        <v>0</v>
      </c>
      <c r="F479" s="12">
        <f t="shared" si="58"/>
        <v>0</v>
      </c>
      <c r="G479" s="12">
        <f>TRUNC(단가대비표!P143,0)</f>
        <v>0</v>
      </c>
      <c r="H479" s="12">
        <f t="shared" si="59"/>
        <v>0</v>
      </c>
      <c r="I479" s="12">
        <f>TRUNC(단가대비표!V143,0)</f>
        <v>0</v>
      </c>
      <c r="J479" s="12">
        <f t="shared" si="60"/>
        <v>0</v>
      </c>
      <c r="K479" s="12">
        <f t="shared" si="61"/>
        <v>0</v>
      </c>
      <c r="L479" s="12">
        <f t="shared" si="62"/>
        <v>0</v>
      </c>
      <c r="M479" s="13" t="s">
        <v>52</v>
      </c>
      <c r="N479" s="1" t="s">
        <v>454</v>
      </c>
      <c r="O479" s="1" t="s">
        <v>52</v>
      </c>
      <c r="P479" s="1" t="s">
        <v>52</v>
      </c>
      <c r="Q479" s="1" t="s">
        <v>861</v>
      </c>
      <c r="R479" s="1" t="s">
        <v>67</v>
      </c>
      <c r="S479" s="1" t="s">
        <v>67</v>
      </c>
      <c r="T479" s="1" t="s">
        <v>66</v>
      </c>
      <c r="AR479" s="1" t="s">
        <v>52</v>
      </c>
      <c r="AS479" s="1" t="s">
        <v>52</v>
      </c>
      <c r="AU479" s="1" t="s">
        <v>876</v>
      </c>
      <c r="AV479">
        <v>235</v>
      </c>
    </row>
    <row r="480" spans="1:48" ht="30" customHeight="1" x14ac:dyDescent="0.3">
      <c r="A480" s="13" t="s">
        <v>404</v>
      </c>
      <c r="B480" s="13" t="s">
        <v>877</v>
      </c>
      <c r="C480" s="13" t="s">
        <v>98</v>
      </c>
      <c r="D480" s="11">
        <v>2</v>
      </c>
      <c r="E480" s="12">
        <f>TRUNC(단가대비표!O145,0)</f>
        <v>0</v>
      </c>
      <c r="F480" s="12">
        <f t="shared" si="58"/>
        <v>0</v>
      </c>
      <c r="G480" s="12">
        <f>TRUNC(단가대비표!P145,0)</f>
        <v>0</v>
      </c>
      <c r="H480" s="12">
        <f t="shared" si="59"/>
        <v>0</v>
      </c>
      <c r="I480" s="12">
        <f>TRUNC(단가대비표!V145,0)</f>
        <v>0</v>
      </c>
      <c r="J480" s="12">
        <f t="shared" si="60"/>
        <v>0</v>
      </c>
      <c r="K480" s="12">
        <f t="shared" si="61"/>
        <v>0</v>
      </c>
      <c r="L480" s="12">
        <f t="shared" si="62"/>
        <v>0</v>
      </c>
      <c r="M480" s="13" t="s">
        <v>52</v>
      </c>
      <c r="N480" s="1" t="s">
        <v>878</v>
      </c>
      <c r="O480" s="1" t="s">
        <v>52</v>
      </c>
      <c r="P480" s="1" t="s">
        <v>52</v>
      </c>
      <c r="Q480" s="1" t="s">
        <v>861</v>
      </c>
      <c r="R480" s="1" t="s">
        <v>67</v>
      </c>
      <c r="S480" s="1" t="s">
        <v>67</v>
      </c>
      <c r="T480" s="1" t="s">
        <v>66</v>
      </c>
      <c r="AR480" s="1" t="s">
        <v>52</v>
      </c>
      <c r="AS480" s="1" t="s">
        <v>52</v>
      </c>
      <c r="AU480" s="1" t="s">
        <v>879</v>
      </c>
      <c r="AV480">
        <v>236</v>
      </c>
    </row>
    <row r="481" spans="1:48" ht="30" customHeight="1" x14ac:dyDescent="0.3">
      <c r="A481" s="13" t="s">
        <v>404</v>
      </c>
      <c r="B481" s="13" t="s">
        <v>459</v>
      </c>
      <c r="C481" s="13" t="s">
        <v>98</v>
      </c>
      <c r="D481" s="11">
        <v>1</v>
      </c>
      <c r="E481" s="12">
        <f>TRUNC(단가대비표!O146,0)</f>
        <v>0</v>
      </c>
      <c r="F481" s="12">
        <f t="shared" si="58"/>
        <v>0</v>
      </c>
      <c r="G481" s="12">
        <f>TRUNC(단가대비표!P146,0)</f>
        <v>0</v>
      </c>
      <c r="H481" s="12">
        <f t="shared" si="59"/>
        <v>0</v>
      </c>
      <c r="I481" s="12">
        <f>TRUNC(단가대비표!V146,0)</f>
        <v>0</v>
      </c>
      <c r="J481" s="12">
        <f t="shared" si="60"/>
        <v>0</v>
      </c>
      <c r="K481" s="12">
        <f t="shared" si="61"/>
        <v>0</v>
      </c>
      <c r="L481" s="12">
        <f t="shared" si="62"/>
        <v>0</v>
      </c>
      <c r="M481" s="13" t="s">
        <v>52</v>
      </c>
      <c r="N481" s="1" t="s">
        <v>460</v>
      </c>
      <c r="O481" s="1" t="s">
        <v>52</v>
      </c>
      <c r="P481" s="1" t="s">
        <v>52</v>
      </c>
      <c r="Q481" s="1" t="s">
        <v>861</v>
      </c>
      <c r="R481" s="1" t="s">
        <v>67</v>
      </c>
      <c r="S481" s="1" t="s">
        <v>67</v>
      </c>
      <c r="T481" s="1" t="s">
        <v>66</v>
      </c>
      <c r="AR481" s="1" t="s">
        <v>52</v>
      </c>
      <c r="AS481" s="1" t="s">
        <v>52</v>
      </c>
      <c r="AU481" s="1" t="s">
        <v>880</v>
      </c>
      <c r="AV481">
        <v>347</v>
      </c>
    </row>
    <row r="482" spans="1:48" ht="30" customHeight="1" x14ac:dyDescent="0.3">
      <c r="A482" s="13" t="s">
        <v>404</v>
      </c>
      <c r="B482" s="13" t="s">
        <v>438</v>
      </c>
      <c r="C482" s="13" t="s">
        <v>98</v>
      </c>
      <c r="D482" s="11">
        <v>3</v>
      </c>
      <c r="E482" s="12">
        <f>TRUNC(단가대비표!O133,0)</f>
        <v>0</v>
      </c>
      <c r="F482" s="12">
        <f t="shared" si="58"/>
        <v>0</v>
      </c>
      <c r="G482" s="12">
        <f>TRUNC(단가대비표!P133,0)</f>
        <v>0</v>
      </c>
      <c r="H482" s="12">
        <f t="shared" si="59"/>
        <v>0</v>
      </c>
      <c r="I482" s="12">
        <f>TRUNC(단가대비표!V133,0)</f>
        <v>0</v>
      </c>
      <c r="J482" s="12">
        <f t="shared" si="60"/>
        <v>0</v>
      </c>
      <c r="K482" s="12">
        <f t="shared" si="61"/>
        <v>0</v>
      </c>
      <c r="L482" s="12">
        <f t="shared" si="62"/>
        <v>0</v>
      </c>
      <c r="M482" s="13" t="s">
        <v>52</v>
      </c>
      <c r="N482" s="1" t="s">
        <v>439</v>
      </c>
      <c r="O482" s="1" t="s">
        <v>52</v>
      </c>
      <c r="P482" s="1" t="s">
        <v>52</v>
      </c>
      <c r="Q482" s="1" t="s">
        <v>861</v>
      </c>
      <c r="R482" s="1" t="s">
        <v>67</v>
      </c>
      <c r="S482" s="1" t="s">
        <v>67</v>
      </c>
      <c r="T482" s="1" t="s">
        <v>66</v>
      </c>
      <c r="AR482" s="1" t="s">
        <v>52</v>
      </c>
      <c r="AS482" s="1" t="s">
        <v>52</v>
      </c>
      <c r="AU482" s="1" t="s">
        <v>881</v>
      </c>
      <c r="AV482">
        <v>350</v>
      </c>
    </row>
    <row r="483" spans="1:48" ht="30" customHeight="1" x14ac:dyDescent="0.3">
      <c r="A483" s="11"/>
      <c r="B483" s="11"/>
      <c r="C483" s="11"/>
      <c r="D483" s="11"/>
      <c r="E483" s="12"/>
      <c r="F483" s="12"/>
      <c r="G483" s="12"/>
      <c r="H483" s="12"/>
      <c r="I483" s="12"/>
      <c r="J483" s="12"/>
      <c r="K483" s="12"/>
      <c r="L483" s="12"/>
      <c r="M483" s="11"/>
      <c r="Q483" s="1" t="s">
        <v>861</v>
      </c>
    </row>
    <row r="484" spans="1:48" ht="30" customHeight="1" x14ac:dyDescent="0.3">
      <c r="A484" s="11"/>
      <c r="B484" s="11"/>
      <c r="C484" s="11"/>
      <c r="D484" s="11"/>
      <c r="E484" s="12"/>
      <c r="F484" s="12"/>
      <c r="G484" s="12"/>
      <c r="H484" s="12"/>
      <c r="I484" s="12"/>
      <c r="J484" s="12"/>
      <c r="K484" s="12"/>
      <c r="L484" s="12"/>
      <c r="M484" s="11"/>
      <c r="Q484" s="1" t="s">
        <v>861</v>
      </c>
    </row>
    <row r="485" spans="1:48" ht="30" customHeight="1" x14ac:dyDescent="0.3">
      <c r="A485" s="11"/>
      <c r="B485" s="11"/>
      <c r="C485" s="11"/>
      <c r="D485" s="11"/>
      <c r="E485" s="12"/>
      <c r="F485" s="12"/>
      <c r="G485" s="12"/>
      <c r="H485" s="12"/>
      <c r="I485" s="12"/>
      <c r="J485" s="12"/>
      <c r="K485" s="12"/>
      <c r="L485" s="12"/>
      <c r="M485" s="11"/>
      <c r="Q485" s="1" t="s">
        <v>861</v>
      </c>
    </row>
    <row r="486" spans="1:48" ht="30" customHeight="1" x14ac:dyDescent="0.3">
      <c r="A486" s="13" t="s">
        <v>116</v>
      </c>
      <c r="B486" s="11"/>
      <c r="C486" s="11"/>
      <c r="D486" s="11"/>
      <c r="E486" s="12"/>
      <c r="F486" s="12">
        <f>SUMIF(Q465:Q485,"01020102",F465:F485)</f>
        <v>0</v>
      </c>
      <c r="G486" s="12"/>
      <c r="H486" s="12">
        <f>SUMIF(Q465:Q485,"01020102",H465:H485)</f>
        <v>0</v>
      </c>
      <c r="I486" s="12"/>
      <c r="J486" s="12">
        <f>SUMIF(Q465:Q485,"01020102",J465:J485)</f>
        <v>0</v>
      </c>
      <c r="K486" s="12"/>
      <c r="L486" s="12">
        <f>SUMIF(Q465:Q485,"01020102",L465:L485)</f>
        <v>0</v>
      </c>
      <c r="M486" s="11"/>
      <c r="N486" t="s">
        <v>117</v>
      </c>
    </row>
    <row r="487" spans="1:48" ht="30" customHeight="1" x14ac:dyDescent="0.3">
      <c r="A487" s="13" t="s">
        <v>882</v>
      </c>
      <c r="B487" s="13" t="s">
        <v>852</v>
      </c>
      <c r="C487" s="11"/>
      <c r="D487" s="11"/>
      <c r="E487" s="12"/>
      <c r="F487" s="12"/>
      <c r="G487" s="12"/>
      <c r="H487" s="12"/>
      <c r="I487" s="12"/>
      <c r="J487" s="12"/>
      <c r="K487" s="12"/>
      <c r="L487" s="12"/>
      <c r="M487" s="11"/>
      <c r="Q487" s="1" t="s">
        <v>883</v>
      </c>
    </row>
    <row r="488" spans="1:48" ht="30" customHeight="1" x14ac:dyDescent="0.3">
      <c r="A488" s="13" t="s">
        <v>120</v>
      </c>
      <c r="B488" s="13" t="s">
        <v>121</v>
      </c>
      <c r="C488" s="13" t="s">
        <v>122</v>
      </c>
      <c r="D488" s="11">
        <v>19</v>
      </c>
      <c r="E488" s="12">
        <f>TRUNC(일위대가목록!E19,0)</f>
        <v>0</v>
      </c>
      <c r="F488" s="12">
        <f t="shared" ref="F488:F507" si="63">TRUNC(E488*D488, 0)</f>
        <v>0</v>
      </c>
      <c r="G488" s="12">
        <f>TRUNC(일위대가목록!F19,0)</f>
        <v>0</v>
      </c>
      <c r="H488" s="12">
        <f t="shared" ref="H488:H507" si="64">TRUNC(G488*D488, 0)</f>
        <v>0</v>
      </c>
      <c r="I488" s="12">
        <f>TRUNC(일위대가목록!G19,0)</f>
        <v>0</v>
      </c>
      <c r="J488" s="12">
        <f t="shared" ref="J488:J507" si="65">TRUNC(I488*D488, 0)</f>
        <v>0</v>
      </c>
      <c r="K488" s="12">
        <f t="shared" ref="K488:K507" si="66">TRUNC(E488+G488+I488, 0)</f>
        <v>0</v>
      </c>
      <c r="L488" s="12">
        <f t="shared" ref="L488:L507" si="67">TRUNC(F488+H488+J488, 0)</f>
        <v>0</v>
      </c>
      <c r="M488" s="13" t="s">
        <v>123</v>
      </c>
      <c r="N488" s="1" t="s">
        <v>124</v>
      </c>
      <c r="O488" s="1" t="s">
        <v>52</v>
      </c>
      <c r="P488" s="1" t="s">
        <v>52</v>
      </c>
      <c r="Q488" s="1" t="s">
        <v>883</v>
      </c>
      <c r="R488" s="1" t="s">
        <v>66</v>
      </c>
      <c r="S488" s="1" t="s">
        <v>67</v>
      </c>
      <c r="T488" s="1" t="s">
        <v>67</v>
      </c>
      <c r="AR488" s="1" t="s">
        <v>52</v>
      </c>
      <c r="AS488" s="1" t="s">
        <v>52</v>
      </c>
      <c r="AU488" s="1" t="s">
        <v>884</v>
      </c>
      <c r="AV488">
        <v>238</v>
      </c>
    </row>
    <row r="489" spans="1:48" ht="30" customHeight="1" x14ac:dyDescent="0.3">
      <c r="A489" s="13" t="s">
        <v>120</v>
      </c>
      <c r="B489" s="13" t="s">
        <v>126</v>
      </c>
      <c r="C489" s="13" t="s">
        <v>122</v>
      </c>
      <c r="D489" s="11">
        <v>12</v>
      </c>
      <c r="E489" s="12">
        <f>TRUNC(일위대가목록!E20,0)</f>
        <v>0</v>
      </c>
      <c r="F489" s="12">
        <f t="shared" si="63"/>
        <v>0</v>
      </c>
      <c r="G489" s="12">
        <f>TRUNC(일위대가목록!F20,0)</f>
        <v>0</v>
      </c>
      <c r="H489" s="12">
        <f t="shared" si="64"/>
        <v>0</v>
      </c>
      <c r="I489" s="12">
        <f>TRUNC(일위대가목록!G20,0)</f>
        <v>0</v>
      </c>
      <c r="J489" s="12">
        <f t="shared" si="65"/>
        <v>0</v>
      </c>
      <c r="K489" s="12">
        <f t="shared" si="66"/>
        <v>0</v>
      </c>
      <c r="L489" s="12">
        <f t="shared" si="67"/>
        <v>0</v>
      </c>
      <c r="M489" s="13" t="s">
        <v>127</v>
      </c>
      <c r="N489" s="1" t="s">
        <v>128</v>
      </c>
      <c r="O489" s="1" t="s">
        <v>52</v>
      </c>
      <c r="P489" s="1" t="s">
        <v>52</v>
      </c>
      <c r="Q489" s="1" t="s">
        <v>883</v>
      </c>
      <c r="R489" s="1" t="s">
        <v>66</v>
      </c>
      <c r="S489" s="1" t="s">
        <v>67</v>
      </c>
      <c r="T489" s="1" t="s">
        <v>67</v>
      </c>
      <c r="AR489" s="1" t="s">
        <v>52</v>
      </c>
      <c r="AS489" s="1" t="s">
        <v>52</v>
      </c>
      <c r="AU489" s="1" t="s">
        <v>885</v>
      </c>
      <c r="AV489">
        <v>239</v>
      </c>
    </row>
    <row r="490" spans="1:48" ht="30" customHeight="1" x14ac:dyDescent="0.3">
      <c r="A490" s="13" t="s">
        <v>138</v>
      </c>
      <c r="B490" s="13" t="s">
        <v>139</v>
      </c>
      <c r="C490" s="13" t="s">
        <v>122</v>
      </c>
      <c r="D490" s="11">
        <v>19</v>
      </c>
      <c r="E490" s="12">
        <f>TRUNC(일위대가목록!E33,0)</f>
        <v>0</v>
      </c>
      <c r="F490" s="12">
        <f t="shared" si="63"/>
        <v>0</v>
      </c>
      <c r="G490" s="12">
        <f>TRUNC(일위대가목록!F33,0)</f>
        <v>0</v>
      </c>
      <c r="H490" s="12">
        <f t="shared" si="64"/>
        <v>0</v>
      </c>
      <c r="I490" s="12">
        <f>TRUNC(일위대가목록!G33,0)</f>
        <v>0</v>
      </c>
      <c r="J490" s="12">
        <f t="shared" si="65"/>
        <v>0</v>
      </c>
      <c r="K490" s="12">
        <f t="shared" si="66"/>
        <v>0</v>
      </c>
      <c r="L490" s="12">
        <f t="shared" si="67"/>
        <v>0</v>
      </c>
      <c r="M490" s="13" t="s">
        <v>140</v>
      </c>
      <c r="N490" s="1" t="s">
        <v>141</v>
      </c>
      <c r="O490" s="1" t="s">
        <v>52</v>
      </c>
      <c r="P490" s="1" t="s">
        <v>52</v>
      </c>
      <c r="Q490" s="1" t="s">
        <v>883</v>
      </c>
      <c r="R490" s="1" t="s">
        <v>66</v>
      </c>
      <c r="S490" s="1" t="s">
        <v>67</v>
      </c>
      <c r="T490" s="1" t="s">
        <v>67</v>
      </c>
      <c r="AR490" s="1" t="s">
        <v>52</v>
      </c>
      <c r="AS490" s="1" t="s">
        <v>52</v>
      </c>
      <c r="AU490" s="1" t="s">
        <v>886</v>
      </c>
      <c r="AV490">
        <v>344</v>
      </c>
    </row>
    <row r="491" spans="1:48" ht="30" customHeight="1" x14ac:dyDescent="0.3">
      <c r="A491" s="13" t="s">
        <v>138</v>
      </c>
      <c r="B491" s="13" t="s">
        <v>143</v>
      </c>
      <c r="C491" s="13" t="s">
        <v>122</v>
      </c>
      <c r="D491" s="11">
        <v>12</v>
      </c>
      <c r="E491" s="12">
        <f>TRUNC(일위대가목록!E34,0)</f>
        <v>0</v>
      </c>
      <c r="F491" s="12">
        <f t="shared" si="63"/>
        <v>0</v>
      </c>
      <c r="G491" s="12">
        <f>TRUNC(일위대가목록!F34,0)</f>
        <v>0</v>
      </c>
      <c r="H491" s="12">
        <f t="shared" si="64"/>
        <v>0</v>
      </c>
      <c r="I491" s="12">
        <f>TRUNC(일위대가목록!G34,0)</f>
        <v>0</v>
      </c>
      <c r="J491" s="12">
        <f t="shared" si="65"/>
        <v>0</v>
      </c>
      <c r="K491" s="12">
        <f t="shared" si="66"/>
        <v>0</v>
      </c>
      <c r="L491" s="12">
        <f t="shared" si="67"/>
        <v>0</v>
      </c>
      <c r="M491" s="13" t="s">
        <v>144</v>
      </c>
      <c r="N491" s="1" t="s">
        <v>145</v>
      </c>
      <c r="O491" s="1" t="s">
        <v>52</v>
      </c>
      <c r="P491" s="1" t="s">
        <v>52</v>
      </c>
      <c r="Q491" s="1" t="s">
        <v>883</v>
      </c>
      <c r="R491" s="1" t="s">
        <v>66</v>
      </c>
      <c r="S491" s="1" t="s">
        <v>67</v>
      </c>
      <c r="T491" s="1" t="s">
        <v>67</v>
      </c>
      <c r="AR491" s="1" t="s">
        <v>52</v>
      </c>
      <c r="AS491" s="1" t="s">
        <v>52</v>
      </c>
      <c r="AU491" s="1" t="s">
        <v>887</v>
      </c>
      <c r="AV491">
        <v>345</v>
      </c>
    </row>
    <row r="492" spans="1:48" ht="30" customHeight="1" x14ac:dyDescent="0.3">
      <c r="A492" s="13" t="s">
        <v>155</v>
      </c>
      <c r="B492" s="13" t="s">
        <v>126</v>
      </c>
      <c r="C492" s="13" t="s">
        <v>98</v>
      </c>
      <c r="D492" s="11">
        <v>3</v>
      </c>
      <c r="E492" s="12">
        <f>TRUNC(일위대가목록!E39,0)</f>
        <v>0</v>
      </c>
      <c r="F492" s="12">
        <f t="shared" si="63"/>
        <v>0</v>
      </c>
      <c r="G492" s="12">
        <f>TRUNC(일위대가목록!F39,0)</f>
        <v>0</v>
      </c>
      <c r="H492" s="12">
        <f t="shared" si="64"/>
        <v>0</v>
      </c>
      <c r="I492" s="12">
        <f>TRUNC(일위대가목록!G39,0)</f>
        <v>0</v>
      </c>
      <c r="J492" s="12">
        <f t="shared" si="65"/>
        <v>0</v>
      </c>
      <c r="K492" s="12">
        <f t="shared" si="66"/>
        <v>0</v>
      </c>
      <c r="L492" s="12">
        <f t="shared" si="67"/>
        <v>0</v>
      </c>
      <c r="M492" s="13" t="s">
        <v>160</v>
      </c>
      <c r="N492" s="1" t="s">
        <v>161</v>
      </c>
      <c r="O492" s="1" t="s">
        <v>52</v>
      </c>
      <c r="P492" s="1" t="s">
        <v>52</v>
      </c>
      <c r="Q492" s="1" t="s">
        <v>883</v>
      </c>
      <c r="R492" s="1" t="s">
        <v>66</v>
      </c>
      <c r="S492" s="1" t="s">
        <v>67</v>
      </c>
      <c r="T492" s="1" t="s">
        <v>67</v>
      </c>
      <c r="AR492" s="1" t="s">
        <v>52</v>
      </c>
      <c r="AS492" s="1" t="s">
        <v>52</v>
      </c>
      <c r="AU492" s="1" t="s">
        <v>888</v>
      </c>
      <c r="AV492">
        <v>240</v>
      </c>
    </row>
    <row r="493" spans="1:48" ht="30" customHeight="1" x14ac:dyDescent="0.3">
      <c r="A493" s="13" t="s">
        <v>182</v>
      </c>
      <c r="B493" s="13" t="s">
        <v>183</v>
      </c>
      <c r="C493" s="13" t="s">
        <v>82</v>
      </c>
      <c r="D493" s="11">
        <v>4</v>
      </c>
      <c r="E493" s="12">
        <f>TRUNC(일위대가목록!E68,0)</f>
        <v>0</v>
      </c>
      <c r="F493" s="12">
        <f t="shared" si="63"/>
        <v>0</v>
      </c>
      <c r="G493" s="12">
        <f>TRUNC(일위대가목록!F68,0)</f>
        <v>0</v>
      </c>
      <c r="H493" s="12">
        <f t="shared" si="64"/>
        <v>0</v>
      </c>
      <c r="I493" s="12">
        <f>TRUNC(일위대가목록!G68,0)</f>
        <v>0</v>
      </c>
      <c r="J493" s="12">
        <f t="shared" si="65"/>
        <v>0</v>
      </c>
      <c r="K493" s="12">
        <f t="shared" si="66"/>
        <v>0</v>
      </c>
      <c r="L493" s="12">
        <f t="shared" si="67"/>
        <v>0</v>
      </c>
      <c r="M493" s="13" t="s">
        <v>184</v>
      </c>
      <c r="N493" s="1" t="s">
        <v>185</v>
      </c>
      <c r="O493" s="1" t="s">
        <v>52</v>
      </c>
      <c r="P493" s="1" t="s">
        <v>52</v>
      </c>
      <c r="Q493" s="1" t="s">
        <v>883</v>
      </c>
      <c r="R493" s="1" t="s">
        <v>66</v>
      </c>
      <c r="S493" s="1" t="s">
        <v>67</v>
      </c>
      <c r="T493" s="1" t="s">
        <v>67</v>
      </c>
      <c r="AR493" s="1" t="s">
        <v>52</v>
      </c>
      <c r="AS493" s="1" t="s">
        <v>52</v>
      </c>
      <c r="AU493" s="1" t="s">
        <v>889</v>
      </c>
      <c r="AV493">
        <v>241</v>
      </c>
    </row>
    <row r="494" spans="1:48" ht="30" customHeight="1" x14ac:dyDescent="0.3">
      <c r="A494" s="13" t="s">
        <v>182</v>
      </c>
      <c r="B494" s="13" t="s">
        <v>187</v>
      </c>
      <c r="C494" s="13" t="s">
        <v>82</v>
      </c>
      <c r="D494" s="11">
        <v>2</v>
      </c>
      <c r="E494" s="12">
        <f>TRUNC(일위대가목록!E70,0)</f>
        <v>0</v>
      </c>
      <c r="F494" s="12">
        <f t="shared" si="63"/>
        <v>0</v>
      </c>
      <c r="G494" s="12">
        <f>TRUNC(일위대가목록!F70,0)</f>
        <v>0</v>
      </c>
      <c r="H494" s="12">
        <f t="shared" si="64"/>
        <v>0</v>
      </c>
      <c r="I494" s="12">
        <f>TRUNC(일위대가목록!G70,0)</f>
        <v>0</v>
      </c>
      <c r="J494" s="12">
        <f t="shared" si="65"/>
        <v>0</v>
      </c>
      <c r="K494" s="12">
        <f t="shared" si="66"/>
        <v>0</v>
      </c>
      <c r="L494" s="12">
        <f t="shared" si="67"/>
        <v>0</v>
      </c>
      <c r="M494" s="13" t="s">
        <v>188</v>
      </c>
      <c r="N494" s="1" t="s">
        <v>189</v>
      </c>
      <c r="O494" s="1" t="s">
        <v>52</v>
      </c>
      <c r="P494" s="1" t="s">
        <v>52</v>
      </c>
      <c r="Q494" s="1" t="s">
        <v>883</v>
      </c>
      <c r="R494" s="1" t="s">
        <v>66</v>
      </c>
      <c r="S494" s="1" t="s">
        <v>67</v>
      </c>
      <c r="T494" s="1" t="s">
        <v>67</v>
      </c>
      <c r="AR494" s="1" t="s">
        <v>52</v>
      </c>
      <c r="AS494" s="1" t="s">
        <v>52</v>
      </c>
      <c r="AU494" s="1" t="s">
        <v>890</v>
      </c>
      <c r="AV494">
        <v>242</v>
      </c>
    </row>
    <row r="495" spans="1:48" ht="30" customHeight="1" x14ac:dyDescent="0.3">
      <c r="A495" s="13" t="s">
        <v>182</v>
      </c>
      <c r="B495" s="13" t="s">
        <v>191</v>
      </c>
      <c r="C495" s="13" t="s">
        <v>82</v>
      </c>
      <c r="D495" s="11">
        <v>3</v>
      </c>
      <c r="E495" s="12">
        <f>TRUNC(일위대가목록!E71,0)</f>
        <v>0</v>
      </c>
      <c r="F495" s="12">
        <f t="shared" si="63"/>
        <v>0</v>
      </c>
      <c r="G495" s="12">
        <f>TRUNC(일위대가목록!F71,0)</f>
        <v>0</v>
      </c>
      <c r="H495" s="12">
        <f t="shared" si="64"/>
        <v>0</v>
      </c>
      <c r="I495" s="12">
        <f>TRUNC(일위대가목록!G71,0)</f>
        <v>0</v>
      </c>
      <c r="J495" s="12">
        <f t="shared" si="65"/>
        <v>0</v>
      </c>
      <c r="K495" s="12">
        <f t="shared" si="66"/>
        <v>0</v>
      </c>
      <c r="L495" s="12">
        <f t="shared" si="67"/>
        <v>0</v>
      </c>
      <c r="M495" s="13" t="s">
        <v>192</v>
      </c>
      <c r="N495" s="1" t="s">
        <v>193</v>
      </c>
      <c r="O495" s="1" t="s">
        <v>52</v>
      </c>
      <c r="P495" s="1" t="s">
        <v>52</v>
      </c>
      <c r="Q495" s="1" t="s">
        <v>883</v>
      </c>
      <c r="R495" s="1" t="s">
        <v>66</v>
      </c>
      <c r="S495" s="1" t="s">
        <v>67</v>
      </c>
      <c r="T495" s="1" t="s">
        <v>67</v>
      </c>
      <c r="AR495" s="1" t="s">
        <v>52</v>
      </c>
      <c r="AS495" s="1" t="s">
        <v>52</v>
      </c>
      <c r="AU495" s="1" t="s">
        <v>891</v>
      </c>
      <c r="AV495">
        <v>243</v>
      </c>
    </row>
    <row r="496" spans="1:48" ht="30" customHeight="1" x14ac:dyDescent="0.3">
      <c r="A496" s="13" t="s">
        <v>195</v>
      </c>
      <c r="B496" s="13" t="s">
        <v>196</v>
      </c>
      <c r="C496" s="13" t="s">
        <v>82</v>
      </c>
      <c r="D496" s="11">
        <v>4</v>
      </c>
      <c r="E496" s="12">
        <f>TRUNC(일위대가목록!E72,0)</f>
        <v>0</v>
      </c>
      <c r="F496" s="12">
        <f t="shared" si="63"/>
        <v>0</v>
      </c>
      <c r="G496" s="12">
        <f>TRUNC(일위대가목록!F72,0)</f>
        <v>0</v>
      </c>
      <c r="H496" s="12">
        <f t="shared" si="64"/>
        <v>0</v>
      </c>
      <c r="I496" s="12">
        <f>TRUNC(일위대가목록!G72,0)</f>
        <v>0</v>
      </c>
      <c r="J496" s="12">
        <f t="shared" si="65"/>
        <v>0</v>
      </c>
      <c r="K496" s="12">
        <f t="shared" si="66"/>
        <v>0</v>
      </c>
      <c r="L496" s="12">
        <f t="shared" si="67"/>
        <v>0</v>
      </c>
      <c r="M496" s="13" t="s">
        <v>197</v>
      </c>
      <c r="N496" s="1" t="s">
        <v>198</v>
      </c>
      <c r="O496" s="1" t="s">
        <v>52</v>
      </c>
      <c r="P496" s="1" t="s">
        <v>52</v>
      </c>
      <c r="Q496" s="1" t="s">
        <v>883</v>
      </c>
      <c r="R496" s="1" t="s">
        <v>66</v>
      </c>
      <c r="S496" s="1" t="s">
        <v>67</v>
      </c>
      <c r="T496" s="1" t="s">
        <v>67</v>
      </c>
      <c r="AR496" s="1" t="s">
        <v>52</v>
      </c>
      <c r="AS496" s="1" t="s">
        <v>52</v>
      </c>
      <c r="AU496" s="1" t="s">
        <v>892</v>
      </c>
      <c r="AV496">
        <v>244</v>
      </c>
    </row>
    <row r="497" spans="1:48" ht="30" customHeight="1" x14ac:dyDescent="0.3">
      <c r="A497" s="13" t="s">
        <v>195</v>
      </c>
      <c r="B497" s="13" t="s">
        <v>201</v>
      </c>
      <c r="C497" s="13" t="s">
        <v>82</v>
      </c>
      <c r="D497" s="11">
        <v>2</v>
      </c>
      <c r="E497" s="12">
        <f>TRUNC(일위대가목록!E73,0)</f>
        <v>0</v>
      </c>
      <c r="F497" s="12">
        <f t="shared" si="63"/>
        <v>0</v>
      </c>
      <c r="G497" s="12">
        <f>TRUNC(일위대가목록!F73,0)</f>
        <v>0</v>
      </c>
      <c r="H497" s="12">
        <f t="shared" si="64"/>
        <v>0</v>
      </c>
      <c r="I497" s="12">
        <f>TRUNC(일위대가목록!G73,0)</f>
        <v>0</v>
      </c>
      <c r="J497" s="12">
        <f t="shared" si="65"/>
        <v>0</v>
      </c>
      <c r="K497" s="12">
        <f t="shared" si="66"/>
        <v>0</v>
      </c>
      <c r="L497" s="12">
        <f t="shared" si="67"/>
        <v>0</v>
      </c>
      <c r="M497" s="13" t="s">
        <v>893</v>
      </c>
      <c r="N497" s="1" t="s">
        <v>894</v>
      </c>
      <c r="O497" s="1" t="s">
        <v>52</v>
      </c>
      <c r="P497" s="1" t="s">
        <v>52</v>
      </c>
      <c r="Q497" s="1" t="s">
        <v>883</v>
      </c>
      <c r="R497" s="1" t="s">
        <v>66</v>
      </c>
      <c r="S497" s="1" t="s">
        <v>67</v>
      </c>
      <c r="T497" s="1" t="s">
        <v>67</v>
      </c>
      <c r="AR497" s="1" t="s">
        <v>52</v>
      </c>
      <c r="AS497" s="1" t="s">
        <v>52</v>
      </c>
      <c r="AU497" s="1" t="s">
        <v>895</v>
      </c>
      <c r="AV497">
        <v>245</v>
      </c>
    </row>
    <row r="498" spans="1:48" ht="30" customHeight="1" x14ac:dyDescent="0.3">
      <c r="A498" s="13" t="s">
        <v>195</v>
      </c>
      <c r="B498" s="13" t="s">
        <v>205</v>
      </c>
      <c r="C498" s="13" t="s">
        <v>82</v>
      </c>
      <c r="D498" s="11">
        <v>3</v>
      </c>
      <c r="E498" s="12">
        <f>TRUNC(일위대가목록!E74,0)</f>
        <v>0</v>
      </c>
      <c r="F498" s="12">
        <f t="shared" si="63"/>
        <v>0</v>
      </c>
      <c r="G498" s="12">
        <f>TRUNC(일위대가목록!F74,0)</f>
        <v>0</v>
      </c>
      <c r="H498" s="12">
        <f t="shared" si="64"/>
        <v>0</v>
      </c>
      <c r="I498" s="12">
        <f>TRUNC(일위대가목록!G74,0)</f>
        <v>0</v>
      </c>
      <c r="J498" s="12">
        <f t="shared" si="65"/>
        <v>0</v>
      </c>
      <c r="K498" s="12">
        <f t="shared" si="66"/>
        <v>0</v>
      </c>
      <c r="L498" s="12">
        <f t="shared" si="67"/>
        <v>0</v>
      </c>
      <c r="M498" s="13" t="s">
        <v>354</v>
      </c>
      <c r="N498" s="1" t="s">
        <v>355</v>
      </c>
      <c r="O498" s="1" t="s">
        <v>52</v>
      </c>
      <c r="P498" s="1" t="s">
        <v>52</v>
      </c>
      <c r="Q498" s="1" t="s">
        <v>883</v>
      </c>
      <c r="R498" s="1" t="s">
        <v>66</v>
      </c>
      <c r="S498" s="1" t="s">
        <v>67</v>
      </c>
      <c r="T498" s="1" t="s">
        <v>67</v>
      </c>
      <c r="AR498" s="1" t="s">
        <v>52</v>
      </c>
      <c r="AS498" s="1" t="s">
        <v>52</v>
      </c>
      <c r="AU498" s="1" t="s">
        <v>896</v>
      </c>
      <c r="AV498">
        <v>246</v>
      </c>
    </row>
    <row r="499" spans="1:48" ht="30" customHeight="1" x14ac:dyDescent="0.3">
      <c r="A499" s="13" t="s">
        <v>213</v>
      </c>
      <c r="B499" s="13" t="s">
        <v>156</v>
      </c>
      <c r="C499" s="13" t="s">
        <v>82</v>
      </c>
      <c r="D499" s="11">
        <v>8</v>
      </c>
      <c r="E499" s="12">
        <f>TRUNC(일위대가목록!E60,0)</f>
        <v>0</v>
      </c>
      <c r="F499" s="12">
        <f t="shared" si="63"/>
        <v>0</v>
      </c>
      <c r="G499" s="12">
        <f>TRUNC(일위대가목록!F60,0)</f>
        <v>0</v>
      </c>
      <c r="H499" s="12">
        <f t="shared" si="64"/>
        <v>0</v>
      </c>
      <c r="I499" s="12">
        <f>TRUNC(일위대가목록!G60,0)</f>
        <v>0</v>
      </c>
      <c r="J499" s="12">
        <f t="shared" si="65"/>
        <v>0</v>
      </c>
      <c r="K499" s="12">
        <f t="shared" si="66"/>
        <v>0</v>
      </c>
      <c r="L499" s="12">
        <f t="shared" si="67"/>
        <v>0</v>
      </c>
      <c r="M499" s="13" t="s">
        <v>214</v>
      </c>
      <c r="N499" s="1" t="s">
        <v>215</v>
      </c>
      <c r="O499" s="1" t="s">
        <v>52</v>
      </c>
      <c r="P499" s="1" t="s">
        <v>52</v>
      </c>
      <c r="Q499" s="1" t="s">
        <v>883</v>
      </c>
      <c r="R499" s="1" t="s">
        <v>66</v>
      </c>
      <c r="S499" s="1" t="s">
        <v>67</v>
      </c>
      <c r="T499" s="1" t="s">
        <v>67</v>
      </c>
      <c r="AR499" s="1" t="s">
        <v>52</v>
      </c>
      <c r="AS499" s="1" t="s">
        <v>52</v>
      </c>
      <c r="AU499" s="1" t="s">
        <v>897</v>
      </c>
      <c r="AV499">
        <v>247</v>
      </c>
    </row>
    <row r="500" spans="1:48" ht="30" customHeight="1" x14ac:dyDescent="0.3">
      <c r="A500" s="13" t="s">
        <v>213</v>
      </c>
      <c r="B500" s="13" t="s">
        <v>126</v>
      </c>
      <c r="C500" s="13" t="s">
        <v>82</v>
      </c>
      <c r="D500" s="11">
        <v>9</v>
      </c>
      <c r="E500" s="12">
        <f>TRUNC(일위대가목록!E61,0)</f>
        <v>0</v>
      </c>
      <c r="F500" s="12">
        <f t="shared" si="63"/>
        <v>0</v>
      </c>
      <c r="G500" s="12">
        <f>TRUNC(일위대가목록!F61,0)</f>
        <v>0</v>
      </c>
      <c r="H500" s="12">
        <f t="shared" si="64"/>
        <v>0</v>
      </c>
      <c r="I500" s="12">
        <f>TRUNC(일위대가목록!G61,0)</f>
        <v>0</v>
      </c>
      <c r="J500" s="12">
        <f t="shared" si="65"/>
        <v>0</v>
      </c>
      <c r="K500" s="12">
        <f t="shared" si="66"/>
        <v>0</v>
      </c>
      <c r="L500" s="12">
        <f t="shared" si="67"/>
        <v>0</v>
      </c>
      <c r="M500" s="13" t="s">
        <v>217</v>
      </c>
      <c r="N500" s="1" t="s">
        <v>218</v>
      </c>
      <c r="O500" s="1" t="s">
        <v>52</v>
      </c>
      <c r="P500" s="1" t="s">
        <v>52</v>
      </c>
      <c r="Q500" s="1" t="s">
        <v>883</v>
      </c>
      <c r="R500" s="1" t="s">
        <v>66</v>
      </c>
      <c r="S500" s="1" t="s">
        <v>67</v>
      </c>
      <c r="T500" s="1" t="s">
        <v>67</v>
      </c>
      <c r="AR500" s="1" t="s">
        <v>52</v>
      </c>
      <c r="AS500" s="1" t="s">
        <v>52</v>
      </c>
      <c r="AU500" s="1" t="s">
        <v>898</v>
      </c>
      <c r="AV500">
        <v>248</v>
      </c>
    </row>
    <row r="501" spans="1:48" ht="30" customHeight="1" x14ac:dyDescent="0.3">
      <c r="A501" s="13" t="s">
        <v>235</v>
      </c>
      <c r="B501" s="13" t="s">
        <v>239</v>
      </c>
      <c r="C501" s="13" t="s">
        <v>98</v>
      </c>
      <c r="D501" s="11">
        <v>11</v>
      </c>
      <c r="E501" s="12">
        <f>TRUNC(단가대비표!O92,0)</f>
        <v>0</v>
      </c>
      <c r="F501" s="12">
        <f t="shared" si="63"/>
        <v>0</v>
      </c>
      <c r="G501" s="12">
        <f>TRUNC(단가대비표!P92,0)</f>
        <v>0</v>
      </c>
      <c r="H501" s="12">
        <f t="shared" si="64"/>
        <v>0</v>
      </c>
      <c r="I501" s="12">
        <f>TRUNC(단가대비표!V92,0)</f>
        <v>0</v>
      </c>
      <c r="J501" s="12">
        <f t="shared" si="65"/>
        <v>0</v>
      </c>
      <c r="K501" s="12">
        <f t="shared" si="66"/>
        <v>0</v>
      </c>
      <c r="L501" s="12">
        <f t="shared" si="67"/>
        <v>0</v>
      </c>
      <c r="M501" s="13" t="s">
        <v>52</v>
      </c>
      <c r="N501" s="1" t="s">
        <v>240</v>
      </c>
      <c r="O501" s="1" t="s">
        <v>52</v>
      </c>
      <c r="P501" s="1" t="s">
        <v>52</v>
      </c>
      <c r="Q501" s="1" t="s">
        <v>883</v>
      </c>
      <c r="R501" s="1" t="s">
        <v>67</v>
      </c>
      <c r="S501" s="1" t="s">
        <v>67</v>
      </c>
      <c r="T501" s="1" t="s">
        <v>66</v>
      </c>
      <c r="AR501" s="1" t="s">
        <v>52</v>
      </c>
      <c r="AS501" s="1" t="s">
        <v>52</v>
      </c>
      <c r="AU501" s="1" t="s">
        <v>899</v>
      </c>
      <c r="AV501">
        <v>249</v>
      </c>
    </row>
    <row r="502" spans="1:48" ht="30" customHeight="1" x14ac:dyDescent="0.3">
      <c r="A502" s="13" t="s">
        <v>235</v>
      </c>
      <c r="B502" s="13" t="s">
        <v>245</v>
      </c>
      <c r="C502" s="13" t="s">
        <v>98</v>
      </c>
      <c r="D502" s="11">
        <v>4</v>
      </c>
      <c r="E502" s="12">
        <f>TRUNC(단가대비표!O95,0)</f>
        <v>0</v>
      </c>
      <c r="F502" s="12">
        <f t="shared" si="63"/>
        <v>0</v>
      </c>
      <c r="G502" s="12">
        <f>TRUNC(단가대비표!P95,0)</f>
        <v>0</v>
      </c>
      <c r="H502" s="12">
        <f t="shared" si="64"/>
        <v>0</v>
      </c>
      <c r="I502" s="12">
        <f>TRUNC(단가대비표!V95,0)</f>
        <v>0</v>
      </c>
      <c r="J502" s="12">
        <f t="shared" si="65"/>
        <v>0</v>
      </c>
      <c r="K502" s="12">
        <f t="shared" si="66"/>
        <v>0</v>
      </c>
      <c r="L502" s="12">
        <f t="shared" si="67"/>
        <v>0</v>
      </c>
      <c r="M502" s="13" t="s">
        <v>52</v>
      </c>
      <c r="N502" s="1" t="s">
        <v>246</v>
      </c>
      <c r="O502" s="1" t="s">
        <v>52</v>
      </c>
      <c r="P502" s="1" t="s">
        <v>52</v>
      </c>
      <c r="Q502" s="1" t="s">
        <v>883</v>
      </c>
      <c r="R502" s="1" t="s">
        <v>67</v>
      </c>
      <c r="S502" s="1" t="s">
        <v>67</v>
      </c>
      <c r="T502" s="1" t="s">
        <v>66</v>
      </c>
      <c r="AR502" s="1" t="s">
        <v>52</v>
      </c>
      <c r="AS502" s="1" t="s">
        <v>52</v>
      </c>
      <c r="AU502" s="1" t="s">
        <v>900</v>
      </c>
      <c r="AV502">
        <v>250</v>
      </c>
    </row>
    <row r="503" spans="1:48" ht="30" customHeight="1" x14ac:dyDescent="0.3">
      <c r="A503" s="13" t="s">
        <v>235</v>
      </c>
      <c r="B503" s="13" t="s">
        <v>901</v>
      </c>
      <c r="C503" s="13" t="s">
        <v>98</v>
      </c>
      <c r="D503" s="11">
        <v>1</v>
      </c>
      <c r="E503" s="12">
        <f>TRUNC(단가대비표!O98,0)</f>
        <v>0</v>
      </c>
      <c r="F503" s="12">
        <f t="shared" si="63"/>
        <v>0</v>
      </c>
      <c r="G503" s="12">
        <f>TRUNC(단가대비표!P98,0)</f>
        <v>0</v>
      </c>
      <c r="H503" s="12">
        <f t="shared" si="64"/>
        <v>0</v>
      </c>
      <c r="I503" s="12">
        <f>TRUNC(단가대비표!V98,0)</f>
        <v>0</v>
      </c>
      <c r="J503" s="12">
        <f t="shared" si="65"/>
        <v>0</v>
      </c>
      <c r="K503" s="12">
        <f t="shared" si="66"/>
        <v>0</v>
      </c>
      <c r="L503" s="12">
        <f t="shared" si="67"/>
        <v>0</v>
      </c>
      <c r="M503" s="13" t="s">
        <v>52</v>
      </c>
      <c r="N503" s="1" t="s">
        <v>902</v>
      </c>
      <c r="O503" s="1" t="s">
        <v>52</v>
      </c>
      <c r="P503" s="1" t="s">
        <v>52</v>
      </c>
      <c r="Q503" s="1" t="s">
        <v>883</v>
      </c>
      <c r="R503" s="1" t="s">
        <v>67</v>
      </c>
      <c r="S503" s="1" t="s">
        <v>67</v>
      </c>
      <c r="T503" s="1" t="s">
        <v>66</v>
      </c>
      <c r="AR503" s="1" t="s">
        <v>52</v>
      </c>
      <c r="AS503" s="1" t="s">
        <v>52</v>
      </c>
      <c r="AU503" s="1" t="s">
        <v>903</v>
      </c>
      <c r="AV503">
        <v>351</v>
      </c>
    </row>
    <row r="504" spans="1:48" ht="30" customHeight="1" x14ac:dyDescent="0.3">
      <c r="A504" s="13" t="s">
        <v>235</v>
      </c>
      <c r="B504" s="13" t="s">
        <v>266</v>
      </c>
      <c r="C504" s="13" t="s">
        <v>98</v>
      </c>
      <c r="D504" s="11">
        <v>5</v>
      </c>
      <c r="E504" s="12">
        <f>TRUNC(단가대비표!O103,0)</f>
        <v>0</v>
      </c>
      <c r="F504" s="12">
        <f t="shared" si="63"/>
        <v>0</v>
      </c>
      <c r="G504" s="12">
        <f>TRUNC(단가대비표!P103,0)</f>
        <v>0</v>
      </c>
      <c r="H504" s="12">
        <f t="shared" si="64"/>
        <v>0</v>
      </c>
      <c r="I504" s="12">
        <f>TRUNC(단가대비표!V103,0)</f>
        <v>0</v>
      </c>
      <c r="J504" s="12">
        <f t="shared" si="65"/>
        <v>0</v>
      </c>
      <c r="K504" s="12">
        <f t="shared" si="66"/>
        <v>0</v>
      </c>
      <c r="L504" s="12">
        <f t="shared" si="67"/>
        <v>0</v>
      </c>
      <c r="M504" s="13" t="s">
        <v>52</v>
      </c>
      <c r="N504" s="1" t="s">
        <v>267</v>
      </c>
      <c r="O504" s="1" t="s">
        <v>52</v>
      </c>
      <c r="P504" s="1" t="s">
        <v>52</v>
      </c>
      <c r="Q504" s="1" t="s">
        <v>883</v>
      </c>
      <c r="R504" s="1" t="s">
        <v>67</v>
      </c>
      <c r="S504" s="1" t="s">
        <v>67</v>
      </c>
      <c r="T504" s="1" t="s">
        <v>66</v>
      </c>
      <c r="AR504" s="1" t="s">
        <v>52</v>
      </c>
      <c r="AS504" s="1" t="s">
        <v>52</v>
      </c>
      <c r="AU504" s="1" t="s">
        <v>904</v>
      </c>
      <c r="AV504">
        <v>251</v>
      </c>
    </row>
    <row r="505" spans="1:48" ht="30" customHeight="1" x14ac:dyDescent="0.3">
      <c r="A505" s="13" t="s">
        <v>235</v>
      </c>
      <c r="B505" s="13" t="s">
        <v>281</v>
      </c>
      <c r="C505" s="13" t="s">
        <v>98</v>
      </c>
      <c r="D505" s="11">
        <v>5</v>
      </c>
      <c r="E505" s="12">
        <f>TRUNC(단가대비표!O108,0)</f>
        <v>0</v>
      </c>
      <c r="F505" s="12">
        <f t="shared" si="63"/>
        <v>0</v>
      </c>
      <c r="G505" s="12">
        <f>TRUNC(단가대비표!P108,0)</f>
        <v>0</v>
      </c>
      <c r="H505" s="12">
        <f t="shared" si="64"/>
        <v>0</v>
      </c>
      <c r="I505" s="12">
        <f>TRUNC(단가대비표!V108,0)</f>
        <v>0</v>
      </c>
      <c r="J505" s="12">
        <f t="shared" si="65"/>
        <v>0</v>
      </c>
      <c r="K505" s="12">
        <f t="shared" si="66"/>
        <v>0</v>
      </c>
      <c r="L505" s="12">
        <f t="shared" si="67"/>
        <v>0</v>
      </c>
      <c r="M505" s="13" t="s">
        <v>52</v>
      </c>
      <c r="N505" s="1" t="s">
        <v>282</v>
      </c>
      <c r="O505" s="1" t="s">
        <v>52</v>
      </c>
      <c r="P505" s="1" t="s">
        <v>52</v>
      </c>
      <c r="Q505" s="1" t="s">
        <v>883</v>
      </c>
      <c r="R505" s="1" t="s">
        <v>67</v>
      </c>
      <c r="S505" s="1" t="s">
        <v>67</v>
      </c>
      <c r="T505" s="1" t="s">
        <v>66</v>
      </c>
      <c r="AR505" s="1" t="s">
        <v>52</v>
      </c>
      <c r="AS505" s="1" t="s">
        <v>52</v>
      </c>
      <c r="AU505" s="1" t="s">
        <v>905</v>
      </c>
      <c r="AV505">
        <v>252</v>
      </c>
    </row>
    <row r="506" spans="1:48" ht="30" customHeight="1" x14ac:dyDescent="0.3">
      <c r="A506" s="13" t="s">
        <v>235</v>
      </c>
      <c r="B506" s="13" t="s">
        <v>299</v>
      </c>
      <c r="C506" s="13" t="s">
        <v>98</v>
      </c>
      <c r="D506" s="11">
        <v>2</v>
      </c>
      <c r="E506" s="12">
        <f>TRUNC(단가대비표!O114,0)</f>
        <v>0</v>
      </c>
      <c r="F506" s="12">
        <f t="shared" si="63"/>
        <v>0</v>
      </c>
      <c r="G506" s="12">
        <f>TRUNC(단가대비표!P114,0)</f>
        <v>0</v>
      </c>
      <c r="H506" s="12">
        <f t="shared" si="64"/>
        <v>0</v>
      </c>
      <c r="I506" s="12">
        <f>TRUNC(단가대비표!V114,0)</f>
        <v>0</v>
      </c>
      <c r="J506" s="12">
        <f t="shared" si="65"/>
        <v>0</v>
      </c>
      <c r="K506" s="12">
        <f t="shared" si="66"/>
        <v>0</v>
      </c>
      <c r="L506" s="12">
        <f t="shared" si="67"/>
        <v>0</v>
      </c>
      <c r="M506" s="13" t="s">
        <v>52</v>
      </c>
      <c r="N506" s="1" t="s">
        <v>300</v>
      </c>
      <c r="O506" s="1" t="s">
        <v>52</v>
      </c>
      <c r="P506" s="1" t="s">
        <v>52</v>
      </c>
      <c r="Q506" s="1" t="s">
        <v>883</v>
      </c>
      <c r="R506" s="1" t="s">
        <v>67</v>
      </c>
      <c r="S506" s="1" t="s">
        <v>67</v>
      </c>
      <c r="T506" s="1" t="s">
        <v>66</v>
      </c>
      <c r="AR506" s="1" t="s">
        <v>52</v>
      </c>
      <c r="AS506" s="1" t="s">
        <v>52</v>
      </c>
      <c r="AU506" s="1" t="s">
        <v>906</v>
      </c>
      <c r="AV506">
        <v>253</v>
      </c>
    </row>
    <row r="507" spans="1:48" ht="30" customHeight="1" x14ac:dyDescent="0.3">
      <c r="A507" s="13" t="s">
        <v>235</v>
      </c>
      <c r="B507" s="13" t="s">
        <v>320</v>
      </c>
      <c r="C507" s="13" t="s">
        <v>98</v>
      </c>
      <c r="D507" s="11">
        <v>4</v>
      </c>
      <c r="E507" s="12">
        <f>TRUNC(단가대비표!O121,0)</f>
        <v>0</v>
      </c>
      <c r="F507" s="12">
        <f t="shared" si="63"/>
        <v>0</v>
      </c>
      <c r="G507" s="12">
        <f>TRUNC(단가대비표!P121,0)</f>
        <v>0</v>
      </c>
      <c r="H507" s="12">
        <f t="shared" si="64"/>
        <v>0</v>
      </c>
      <c r="I507" s="12">
        <f>TRUNC(단가대비표!V121,0)</f>
        <v>0</v>
      </c>
      <c r="J507" s="12">
        <f t="shared" si="65"/>
        <v>0</v>
      </c>
      <c r="K507" s="12">
        <f t="shared" si="66"/>
        <v>0</v>
      </c>
      <c r="L507" s="12">
        <f t="shared" si="67"/>
        <v>0</v>
      </c>
      <c r="M507" s="13" t="s">
        <v>52</v>
      </c>
      <c r="N507" s="1" t="s">
        <v>321</v>
      </c>
      <c r="O507" s="1" t="s">
        <v>52</v>
      </c>
      <c r="P507" s="1" t="s">
        <v>52</v>
      </c>
      <c r="Q507" s="1" t="s">
        <v>883</v>
      </c>
      <c r="R507" s="1" t="s">
        <v>67</v>
      </c>
      <c r="S507" s="1" t="s">
        <v>67</v>
      </c>
      <c r="T507" s="1" t="s">
        <v>66</v>
      </c>
      <c r="AR507" s="1" t="s">
        <v>52</v>
      </c>
      <c r="AS507" s="1" t="s">
        <v>52</v>
      </c>
      <c r="AU507" s="1" t="s">
        <v>907</v>
      </c>
      <c r="AV507">
        <v>254</v>
      </c>
    </row>
    <row r="508" spans="1:48" ht="30" customHeight="1" x14ac:dyDescent="0.3">
      <c r="A508" s="11"/>
      <c r="B508" s="11"/>
      <c r="C508" s="11"/>
      <c r="D508" s="11"/>
      <c r="E508" s="12"/>
      <c r="F508" s="12"/>
      <c r="G508" s="12"/>
      <c r="H508" s="12"/>
      <c r="I508" s="12"/>
      <c r="J508" s="12"/>
      <c r="K508" s="12"/>
      <c r="L508" s="12"/>
      <c r="M508" s="11"/>
      <c r="Q508" s="1" t="s">
        <v>883</v>
      </c>
    </row>
    <row r="509" spans="1:48" ht="30" customHeight="1" x14ac:dyDescent="0.3">
      <c r="A509" s="13" t="s">
        <v>116</v>
      </c>
      <c r="B509" s="11"/>
      <c r="C509" s="11"/>
      <c r="D509" s="11"/>
      <c r="E509" s="12"/>
      <c r="F509" s="12">
        <f>SUMIF(Q488:Q508,"01020103",F488:F508)</f>
        <v>0</v>
      </c>
      <c r="G509" s="12"/>
      <c r="H509" s="12">
        <f>SUMIF(Q488:Q508,"01020103",H488:H508)</f>
        <v>0</v>
      </c>
      <c r="I509" s="12"/>
      <c r="J509" s="12">
        <f>SUMIF(Q488:Q508,"01020103",J488:J508)</f>
        <v>0</v>
      </c>
      <c r="K509" s="12"/>
      <c r="L509" s="12">
        <f>SUMIF(Q488:Q508,"01020103",L488:L508)</f>
        <v>0</v>
      </c>
      <c r="M509" s="11"/>
      <c r="N509" t="s">
        <v>117</v>
      </c>
    </row>
    <row r="510" spans="1:48" ht="30" customHeight="1" x14ac:dyDescent="0.3">
      <c r="A510" s="13" t="s">
        <v>908</v>
      </c>
      <c r="B510" s="13" t="s">
        <v>910</v>
      </c>
      <c r="C510" s="11"/>
      <c r="D510" s="11"/>
      <c r="E510" s="12"/>
      <c r="F510" s="12"/>
      <c r="G510" s="12"/>
      <c r="H510" s="12"/>
      <c r="I510" s="12"/>
      <c r="J510" s="12"/>
      <c r="K510" s="12"/>
      <c r="L510" s="12"/>
      <c r="M510" s="11"/>
      <c r="Q510" s="1" t="s">
        <v>909</v>
      </c>
    </row>
    <row r="511" spans="1:48" ht="30" customHeight="1" x14ac:dyDescent="0.3">
      <c r="A511" s="13" t="s">
        <v>468</v>
      </c>
      <c r="B511" s="13" t="s">
        <v>126</v>
      </c>
      <c r="C511" s="13" t="s">
        <v>122</v>
      </c>
      <c r="D511" s="11">
        <v>10</v>
      </c>
      <c r="E511" s="12">
        <f>TRUNC(일위대가목록!E16,0)</f>
        <v>0</v>
      </c>
      <c r="F511" s="12">
        <f t="shared" ref="F511:F522" si="68">TRUNC(E511*D511, 0)</f>
        <v>0</v>
      </c>
      <c r="G511" s="12">
        <f>TRUNC(일위대가목록!F16,0)</f>
        <v>0</v>
      </c>
      <c r="H511" s="12">
        <f t="shared" ref="H511:H522" si="69">TRUNC(G511*D511, 0)</f>
        <v>0</v>
      </c>
      <c r="I511" s="12">
        <f>TRUNC(일위대가목록!G16,0)</f>
        <v>0</v>
      </c>
      <c r="J511" s="12">
        <f t="shared" ref="J511:J522" si="70">TRUNC(I511*D511, 0)</f>
        <v>0</v>
      </c>
      <c r="K511" s="12">
        <f t="shared" ref="K511:K522" si="71">TRUNC(E511+G511+I511, 0)</f>
        <v>0</v>
      </c>
      <c r="L511" s="12">
        <f t="shared" ref="L511:L522" si="72">TRUNC(F511+H511+J511, 0)</f>
        <v>0</v>
      </c>
      <c r="M511" s="13" t="s">
        <v>469</v>
      </c>
      <c r="N511" s="1" t="s">
        <v>470</v>
      </c>
      <c r="O511" s="1" t="s">
        <v>52</v>
      </c>
      <c r="P511" s="1" t="s">
        <v>52</v>
      </c>
      <c r="Q511" s="1" t="s">
        <v>909</v>
      </c>
      <c r="R511" s="1" t="s">
        <v>66</v>
      </c>
      <c r="S511" s="1" t="s">
        <v>67</v>
      </c>
      <c r="T511" s="1" t="s">
        <v>67</v>
      </c>
      <c r="AR511" s="1" t="s">
        <v>52</v>
      </c>
      <c r="AS511" s="1" t="s">
        <v>52</v>
      </c>
      <c r="AU511" s="1" t="s">
        <v>911</v>
      </c>
      <c r="AV511">
        <v>256</v>
      </c>
    </row>
    <row r="512" spans="1:48" ht="30" customHeight="1" x14ac:dyDescent="0.3">
      <c r="A512" s="13" t="s">
        <v>138</v>
      </c>
      <c r="B512" s="13" t="s">
        <v>143</v>
      </c>
      <c r="C512" s="13" t="s">
        <v>122</v>
      </c>
      <c r="D512" s="11">
        <v>10</v>
      </c>
      <c r="E512" s="12">
        <f>TRUNC(일위대가목록!E34,0)</f>
        <v>0</v>
      </c>
      <c r="F512" s="12">
        <f t="shared" si="68"/>
        <v>0</v>
      </c>
      <c r="G512" s="12">
        <f>TRUNC(일위대가목록!F34,0)</f>
        <v>0</v>
      </c>
      <c r="H512" s="12">
        <f t="shared" si="69"/>
        <v>0</v>
      </c>
      <c r="I512" s="12">
        <f>TRUNC(일위대가목록!G34,0)</f>
        <v>0</v>
      </c>
      <c r="J512" s="12">
        <f t="shared" si="70"/>
        <v>0</v>
      </c>
      <c r="K512" s="12">
        <f t="shared" si="71"/>
        <v>0</v>
      </c>
      <c r="L512" s="12">
        <f t="shared" si="72"/>
        <v>0</v>
      </c>
      <c r="M512" s="13" t="s">
        <v>144</v>
      </c>
      <c r="N512" s="1" t="s">
        <v>145</v>
      </c>
      <c r="O512" s="1" t="s">
        <v>52</v>
      </c>
      <c r="P512" s="1" t="s">
        <v>52</v>
      </c>
      <c r="Q512" s="1" t="s">
        <v>909</v>
      </c>
      <c r="R512" s="1" t="s">
        <v>66</v>
      </c>
      <c r="S512" s="1" t="s">
        <v>67</v>
      </c>
      <c r="T512" s="1" t="s">
        <v>67</v>
      </c>
      <c r="AR512" s="1" t="s">
        <v>52</v>
      </c>
      <c r="AS512" s="1" t="s">
        <v>52</v>
      </c>
      <c r="AU512" s="1" t="s">
        <v>912</v>
      </c>
      <c r="AV512">
        <v>257</v>
      </c>
    </row>
    <row r="513" spans="1:48" ht="30" customHeight="1" x14ac:dyDescent="0.3">
      <c r="A513" s="13" t="s">
        <v>473</v>
      </c>
      <c r="B513" s="13" t="s">
        <v>126</v>
      </c>
      <c r="C513" s="13" t="s">
        <v>98</v>
      </c>
      <c r="D513" s="11">
        <v>9</v>
      </c>
      <c r="E513" s="12">
        <f>TRUNC(일위대가목록!E40,0)</f>
        <v>0</v>
      </c>
      <c r="F513" s="12">
        <f t="shared" si="68"/>
        <v>0</v>
      </c>
      <c r="G513" s="12">
        <f>TRUNC(일위대가목록!F40,0)</f>
        <v>0</v>
      </c>
      <c r="H513" s="12">
        <f t="shared" si="69"/>
        <v>0</v>
      </c>
      <c r="I513" s="12">
        <f>TRUNC(일위대가목록!G40,0)</f>
        <v>0</v>
      </c>
      <c r="J513" s="12">
        <f t="shared" si="70"/>
        <v>0</v>
      </c>
      <c r="K513" s="12">
        <f t="shared" si="71"/>
        <v>0</v>
      </c>
      <c r="L513" s="12">
        <f t="shared" si="72"/>
        <v>0</v>
      </c>
      <c r="M513" s="13" t="s">
        <v>474</v>
      </c>
      <c r="N513" s="1" t="s">
        <v>475</v>
      </c>
      <c r="O513" s="1" t="s">
        <v>52</v>
      </c>
      <c r="P513" s="1" t="s">
        <v>52</v>
      </c>
      <c r="Q513" s="1" t="s">
        <v>909</v>
      </c>
      <c r="R513" s="1" t="s">
        <v>66</v>
      </c>
      <c r="S513" s="1" t="s">
        <v>67</v>
      </c>
      <c r="T513" s="1" t="s">
        <v>67</v>
      </c>
      <c r="AR513" s="1" t="s">
        <v>52</v>
      </c>
      <c r="AS513" s="1" t="s">
        <v>52</v>
      </c>
      <c r="AU513" s="1" t="s">
        <v>913</v>
      </c>
      <c r="AV513">
        <v>258</v>
      </c>
    </row>
    <row r="514" spans="1:48" ht="30" customHeight="1" x14ac:dyDescent="0.3">
      <c r="A514" s="13" t="s">
        <v>213</v>
      </c>
      <c r="B514" s="13" t="s">
        <v>126</v>
      </c>
      <c r="C514" s="13" t="s">
        <v>82</v>
      </c>
      <c r="D514" s="11">
        <v>9</v>
      </c>
      <c r="E514" s="12">
        <f>TRUNC(일위대가목록!E61,0)</f>
        <v>0</v>
      </c>
      <c r="F514" s="12">
        <f t="shared" si="68"/>
        <v>0</v>
      </c>
      <c r="G514" s="12">
        <f>TRUNC(일위대가목록!F61,0)</f>
        <v>0</v>
      </c>
      <c r="H514" s="12">
        <f t="shared" si="69"/>
        <v>0</v>
      </c>
      <c r="I514" s="12">
        <f>TRUNC(일위대가목록!G61,0)</f>
        <v>0</v>
      </c>
      <c r="J514" s="12">
        <f t="shared" si="70"/>
        <v>0</v>
      </c>
      <c r="K514" s="12">
        <f t="shared" si="71"/>
        <v>0</v>
      </c>
      <c r="L514" s="12">
        <f t="shared" si="72"/>
        <v>0</v>
      </c>
      <c r="M514" s="13" t="s">
        <v>217</v>
      </c>
      <c r="N514" s="1" t="s">
        <v>218</v>
      </c>
      <c r="O514" s="1" t="s">
        <v>52</v>
      </c>
      <c r="P514" s="1" t="s">
        <v>52</v>
      </c>
      <c r="Q514" s="1" t="s">
        <v>909</v>
      </c>
      <c r="R514" s="1" t="s">
        <v>66</v>
      </c>
      <c r="S514" s="1" t="s">
        <v>67</v>
      </c>
      <c r="T514" s="1" t="s">
        <v>67</v>
      </c>
      <c r="AR514" s="1" t="s">
        <v>52</v>
      </c>
      <c r="AS514" s="1" t="s">
        <v>52</v>
      </c>
      <c r="AU514" s="1" t="s">
        <v>914</v>
      </c>
      <c r="AV514">
        <v>259</v>
      </c>
    </row>
    <row r="515" spans="1:48" ht="30" customHeight="1" x14ac:dyDescent="0.3">
      <c r="A515" s="13" t="s">
        <v>478</v>
      </c>
      <c r="B515" s="13" t="s">
        <v>479</v>
      </c>
      <c r="C515" s="13" t="s">
        <v>98</v>
      </c>
      <c r="D515" s="11">
        <v>18</v>
      </c>
      <c r="E515" s="12">
        <f>TRUNC(단가대비표!O148,0)</f>
        <v>0</v>
      </c>
      <c r="F515" s="12">
        <f t="shared" si="68"/>
        <v>0</v>
      </c>
      <c r="G515" s="12">
        <f>TRUNC(단가대비표!P148,0)</f>
        <v>0</v>
      </c>
      <c r="H515" s="12">
        <f t="shared" si="69"/>
        <v>0</v>
      </c>
      <c r="I515" s="12">
        <f>TRUNC(단가대비표!V148,0)</f>
        <v>0</v>
      </c>
      <c r="J515" s="12">
        <f t="shared" si="70"/>
        <v>0</v>
      </c>
      <c r="K515" s="12">
        <f t="shared" si="71"/>
        <v>0</v>
      </c>
      <c r="L515" s="12">
        <f t="shared" si="72"/>
        <v>0</v>
      </c>
      <c r="M515" s="13" t="s">
        <v>52</v>
      </c>
      <c r="N515" s="1" t="s">
        <v>480</v>
      </c>
      <c r="O515" s="1" t="s">
        <v>52</v>
      </c>
      <c r="P515" s="1" t="s">
        <v>52</v>
      </c>
      <c r="Q515" s="1" t="s">
        <v>909</v>
      </c>
      <c r="R515" s="1" t="s">
        <v>67</v>
      </c>
      <c r="S515" s="1" t="s">
        <v>67</v>
      </c>
      <c r="T515" s="1" t="s">
        <v>66</v>
      </c>
      <c r="AR515" s="1" t="s">
        <v>52</v>
      </c>
      <c r="AS515" s="1" t="s">
        <v>52</v>
      </c>
      <c r="AU515" s="1" t="s">
        <v>915</v>
      </c>
      <c r="AV515">
        <v>260</v>
      </c>
    </row>
    <row r="516" spans="1:48" ht="30" customHeight="1" x14ac:dyDescent="0.3">
      <c r="A516" s="13" t="s">
        <v>478</v>
      </c>
      <c r="B516" s="13" t="s">
        <v>482</v>
      </c>
      <c r="C516" s="13" t="s">
        <v>98</v>
      </c>
      <c r="D516" s="11">
        <v>9</v>
      </c>
      <c r="E516" s="12">
        <f>TRUNC(단가대비표!O149,0)</f>
        <v>0</v>
      </c>
      <c r="F516" s="12">
        <f t="shared" si="68"/>
        <v>0</v>
      </c>
      <c r="G516" s="12">
        <f>TRUNC(단가대비표!P149,0)</f>
        <v>0</v>
      </c>
      <c r="H516" s="12">
        <f t="shared" si="69"/>
        <v>0</v>
      </c>
      <c r="I516" s="12">
        <f>TRUNC(단가대비표!V149,0)</f>
        <v>0</v>
      </c>
      <c r="J516" s="12">
        <f t="shared" si="70"/>
        <v>0</v>
      </c>
      <c r="K516" s="12">
        <f t="shared" si="71"/>
        <v>0</v>
      </c>
      <c r="L516" s="12">
        <f t="shared" si="72"/>
        <v>0</v>
      </c>
      <c r="M516" s="13" t="s">
        <v>52</v>
      </c>
      <c r="N516" s="1" t="s">
        <v>483</v>
      </c>
      <c r="O516" s="1" t="s">
        <v>52</v>
      </c>
      <c r="P516" s="1" t="s">
        <v>52</v>
      </c>
      <c r="Q516" s="1" t="s">
        <v>909</v>
      </c>
      <c r="R516" s="1" t="s">
        <v>67</v>
      </c>
      <c r="S516" s="1" t="s">
        <v>67</v>
      </c>
      <c r="T516" s="1" t="s">
        <v>66</v>
      </c>
      <c r="AR516" s="1" t="s">
        <v>52</v>
      </c>
      <c r="AS516" s="1" t="s">
        <v>52</v>
      </c>
      <c r="AU516" s="1" t="s">
        <v>916</v>
      </c>
      <c r="AV516">
        <v>261</v>
      </c>
    </row>
    <row r="517" spans="1:48" ht="30" customHeight="1" x14ac:dyDescent="0.3">
      <c r="A517" s="13" t="s">
        <v>478</v>
      </c>
      <c r="B517" s="13" t="s">
        <v>485</v>
      </c>
      <c r="C517" s="13" t="s">
        <v>98</v>
      </c>
      <c r="D517" s="11">
        <v>3</v>
      </c>
      <c r="E517" s="12">
        <f>TRUNC(단가대비표!O150,0)</f>
        <v>0</v>
      </c>
      <c r="F517" s="12">
        <f t="shared" si="68"/>
        <v>0</v>
      </c>
      <c r="G517" s="12">
        <f>TRUNC(단가대비표!P150,0)</f>
        <v>0</v>
      </c>
      <c r="H517" s="12">
        <f t="shared" si="69"/>
        <v>0</v>
      </c>
      <c r="I517" s="12">
        <f>TRUNC(단가대비표!V150,0)</f>
        <v>0</v>
      </c>
      <c r="J517" s="12">
        <f t="shared" si="70"/>
        <v>0</v>
      </c>
      <c r="K517" s="12">
        <f t="shared" si="71"/>
        <v>0</v>
      </c>
      <c r="L517" s="12">
        <f t="shared" si="72"/>
        <v>0</v>
      </c>
      <c r="M517" s="13" t="s">
        <v>52</v>
      </c>
      <c r="N517" s="1" t="s">
        <v>486</v>
      </c>
      <c r="O517" s="1" t="s">
        <v>52</v>
      </c>
      <c r="P517" s="1" t="s">
        <v>52</v>
      </c>
      <c r="Q517" s="1" t="s">
        <v>909</v>
      </c>
      <c r="R517" s="1" t="s">
        <v>67</v>
      </c>
      <c r="S517" s="1" t="s">
        <v>67</v>
      </c>
      <c r="T517" s="1" t="s">
        <v>66</v>
      </c>
      <c r="AR517" s="1" t="s">
        <v>52</v>
      </c>
      <c r="AS517" s="1" t="s">
        <v>52</v>
      </c>
      <c r="AU517" s="1" t="s">
        <v>917</v>
      </c>
      <c r="AV517">
        <v>262</v>
      </c>
    </row>
    <row r="518" spans="1:48" ht="30" customHeight="1" x14ac:dyDescent="0.3">
      <c r="A518" s="13" t="s">
        <v>478</v>
      </c>
      <c r="B518" s="13" t="s">
        <v>494</v>
      </c>
      <c r="C518" s="13" t="s">
        <v>98</v>
      </c>
      <c r="D518" s="11">
        <v>9</v>
      </c>
      <c r="E518" s="12">
        <f>TRUNC(단가대비표!O153,0)</f>
        <v>0</v>
      </c>
      <c r="F518" s="12">
        <f t="shared" si="68"/>
        <v>0</v>
      </c>
      <c r="G518" s="12">
        <f>TRUNC(단가대비표!P153,0)</f>
        <v>0</v>
      </c>
      <c r="H518" s="12">
        <f t="shared" si="69"/>
        <v>0</v>
      </c>
      <c r="I518" s="12">
        <f>TRUNC(단가대비표!V153,0)</f>
        <v>0</v>
      </c>
      <c r="J518" s="12">
        <f t="shared" si="70"/>
        <v>0</v>
      </c>
      <c r="K518" s="12">
        <f t="shared" si="71"/>
        <v>0</v>
      </c>
      <c r="L518" s="12">
        <f t="shared" si="72"/>
        <v>0</v>
      </c>
      <c r="M518" s="13" t="s">
        <v>52</v>
      </c>
      <c r="N518" s="1" t="s">
        <v>495</v>
      </c>
      <c r="O518" s="1" t="s">
        <v>52</v>
      </c>
      <c r="P518" s="1" t="s">
        <v>52</v>
      </c>
      <c r="Q518" s="1" t="s">
        <v>909</v>
      </c>
      <c r="R518" s="1" t="s">
        <v>67</v>
      </c>
      <c r="S518" s="1" t="s">
        <v>67</v>
      </c>
      <c r="T518" s="1" t="s">
        <v>66</v>
      </c>
      <c r="AR518" s="1" t="s">
        <v>52</v>
      </c>
      <c r="AS518" s="1" t="s">
        <v>52</v>
      </c>
      <c r="AU518" s="1" t="s">
        <v>918</v>
      </c>
      <c r="AV518">
        <v>263</v>
      </c>
    </row>
    <row r="519" spans="1:48" ht="30" customHeight="1" x14ac:dyDescent="0.3">
      <c r="A519" s="13" t="s">
        <v>478</v>
      </c>
      <c r="B519" s="13" t="s">
        <v>497</v>
      </c>
      <c r="C519" s="13" t="s">
        <v>98</v>
      </c>
      <c r="D519" s="11">
        <v>9</v>
      </c>
      <c r="E519" s="12">
        <f>TRUNC(단가대비표!O154,0)</f>
        <v>0</v>
      </c>
      <c r="F519" s="12">
        <f t="shared" si="68"/>
        <v>0</v>
      </c>
      <c r="G519" s="12">
        <f>TRUNC(단가대비표!P154,0)</f>
        <v>0</v>
      </c>
      <c r="H519" s="12">
        <f t="shared" si="69"/>
        <v>0</v>
      </c>
      <c r="I519" s="12">
        <f>TRUNC(단가대비표!V154,0)</f>
        <v>0</v>
      </c>
      <c r="J519" s="12">
        <f t="shared" si="70"/>
        <v>0</v>
      </c>
      <c r="K519" s="12">
        <f t="shared" si="71"/>
        <v>0</v>
      </c>
      <c r="L519" s="12">
        <f t="shared" si="72"/>
        <v>0</v>
      </c>
      <c r="M519" s="13" t="s">
        <v>52</v>
      </c>
      <c r="N519" s="1" t="s">
        <v>498</v>
      </c>
      <c r="O519" s="1" t="s">
        <v>52</v>
      </c>
      <c r="P519" s="1" t="s">
        <v>52</v>
      </c>
      <c r="Q519" s="1" t="s">
        <v>909</v>
      </c>
      <c r="R519" s="1" t="s">
        <v>67</v>
      </c>
      <c r="S519" s="1" t="s">
        <v>67</v>
      </c>
      <c r="T519" s="1" t="s">
        <v>66</v>
      </c>
      <c r="AR519" s="1" t="s">
        <v>52</v>
      </c>
      <c r="AS519" s="1" t="s">
        <v>52</v>
      </c>
      <c r="AU519" s="1" t="s">
        <v>919</v>
      </c>
      <c r="AV519">
        <v>264</v>
      </c>
    </row>
    <row r="520" spans="1:48" ht="30" customHeight="1" x14ac:dyDescent="0.3">
      <c r="A520" s="13" t="s">
        <v>506</v>
      </c>
      <c r="B520" s="13" t="s">
        <v>511</v>
      </c>
      <c r="C520" s="13" t="s">
        <v>502</v>
      </c>
      <c r="D520" s="11">
        <v>2</v>
      </c>
      <c r="E520" s="12">
        <f>TRUNC(일위대가목록!E8,0)</f>
        <v>0</v>
      </c>
      <c r="F520" s="12">
        <f t="shared" si="68"/>
        <v>0</v>
      </c>
      <c r="G520" s="12">
        <f>TRUNC(일위대가목록!F8,0)</f>
        <v>0</v>
      </c>
      <c r="H520" s="12">
        <f t="shared" si="69"/>
        <v>0</v>
      </c>
      <c r="I520" s="12">
        <f>TRUNC(일위대가목록!G8,0)</f>
        <v>0</v>
      </c>
      <c r="J520" s="12">
        <f t="shared" si="70"/>
        <v>0</v>
      </c>
      <c r="K520" s="12">
        <f t="shared" si="71"/>
        <v>0</v>
      </c>
      <c r="L520" s="12">
        <f t="shared" si="72"/>
        <v>0</v>
      </c>
      <c r="M520" s="13" t="s">
        <v>512</v>
      </c>
      <c r="N520" s="1" t="s">
        <v>513</v>
      </c>
      <c r="O520" s="1" t="s">
        <v>52</v>
      </c>
      <c r="P520" s="1" t="s">
        <v>52</v>
      </c>
      <c r="Q520" s="1" t="s">
        <v>909</v>
      </c>
      <c r="R520" s="1" t="s">
        <v>66</v>
      </c>
      <c r="S520" s="1" t="s">
        <v>67</v>
      </c>
      <c r="T520" s="1" t="s">
        <v>67</v>
      </c>
      <c r="AR520" s="1" t="s">
        <v>52</v>
      </c>
      <c r="AS520" s="1" t="s">
        <v>52</v>
      </c>
      <c r="AU520" s="1" t="s">
        <v>920</v>
      </c>
      <c r="AV520">
        <v>265</v>
      </c>
    </row>
    <row r="521" spans="1:48" ht="30" customHeight="1" x14ac:dyDescent="0.3">
      <c r="A521" s="13" t="s">
        <v>506</v>
      </c>
      <c r="B521" s="13" t="s">
        <v>921</v>
      </c>
      <c r="C521" s="13" t="s">
        <v>502</v>
      </c>
      <c r="D521" s="11">
        <v>1</v>
      </c>
      <c r="E521" s="12">
        <f>TRUNC(일위대가목록!E9,0)</f>
        <v>0</v>
      </c>
      <c r="F521" s="12">
        <f t="shared" si="68"/>
        <v>0</v>
      </c>
      <c r="G521" s="12">
        <f>TRUNC(일위대가목록!F9,0)</f>
        <v>0</v>
      </c>
      <c r="H521" s="12">
        <f t="shared" si="69"/>
        <v>0</v>
      </c>
      <c r="I521" s="12">
        <f>TRUNC(일위대가목록!G9,0)</f>
        <v>0</v>
      </c>
      <c r="J521" s="12">
        <f t="shared" si="70"/>
        <v>0</v>
      </c>
      <c r="K521" s="12">
        <f t="shared" si="71"/>
        <v>0</v>
      </c>
      <c r="L521" s="12">
        <f t="shared" si="72"/>
        <v>0</v>
      </c>
      <c r="M521" s="13" t="s">
        <v>922</v>
      </c>
      <c r="N521" s="1" t="s">
        <v>923</v>
      </c>
      <c r="O521" s="1" t="s">
        <v>52</v>
      </c>
      <c r="P521" s="1" t="s">
        <v>52</v>
      </c>
      <c r="Q521" s="1" t="s">
        <v>909</v>
      </c>
      <c r="R521" s="1" t="s">
        <v>66</v>
      </c>
      <c r="S521" s="1" t="s">
        <v>67</v>
      </c>
      <c r="T521" s="1" t="s">
        <v>67</v>
      </c>
      <c r="AR521" s="1" t="s">
        <v>52</v>
      </c>
      <c r="AS521" s="1" t="s">
        <v>52</v>
      </c>
      <c r="AU521" s="1" t="s">
        <v>924</v>
      </c>
      <c r="AV521">
        <v>266</v>
      </c>
    </row>
    <row r="522" spans="1:48" ht="30" customHeight="1" x14ac:dyDescent="0.3">
      <c r="A522" s="13" t="s">
        <v>515</v>
      </c>
      <c r="B522" s="13" t="s">
        <v>52</v>
      </c>
      <c r="C522" s="13" t="s">
        <v>98</v>
      </c>
      <c r="D522" s="11">
        <v>3</v>
      </c>
      <c r="E522" s="12">
        <f>TRUNC(일위대가목록!E118,0)</f>
        <v>0</v>
      </c>
      <c r="F522" s="12">
        <f t="shared" si="68"/>
        <v>0</v>
      </c>
      <c r="G522" s="12">
        <f>TRUNC(일위대가목록!F118,0)</f>
        <v>0</v>
      </c>
      <c r="H522" s="12">
        <f t="shared" si="69"/>
        <v>0</v>
      </c>
      <c r="I522" s="12">
        <f>TRUNC(일위대가목록!G118,0)</f>
        <v>0</v>
      </c>
      <c r="J522" s="12">
        <f t="shared" si="70"/>
        <v>0</v>
      </c>
      <c r="K522" s="12">
        <f t="shared" si="71"/>
        <v>0</v>
      </c>
      <c r="L522" s="12">
        <f t="shared" si="72"/>
        <v>0</v>
      </c>
      <c r="M522" s="13" t="s">
        <v>516</v>
      </c>
      <c r="N522" s="1" t="s">
        <v>517</v>
      </c>
      <c r="O522" s="1" t="s">
        <v>52</v>
      </c>
      <c r="P522" s="1" t="s">
        <v>52</v>
      </c>
      <c r="Q522" s="1" t="s">
        <v>909</v>
      </c>
      <c r="R522" s="1" t="s">
        <v>66</v>
      </c>
      <c r="S522" s="1" t="s">
        <v>67</v>
      </c>
      <c r="T522" s="1" t="s">
        <v>67</v>
      </c>
      <c r="AR522" s="1" t="s">
        <v>52</v>
      </c>
      <c r="AS522" s="1" t="s">
        <v>52</v>
      </c>
      <c r="AU522" s="1" t="s">
        <v>925</v>
      </c>
      <c r="AV522">
        <v>267</v>
      </c>
    </row>
    <row r="523" spans="1:48" ht="30" customHeight="1" x14ac:dyDescent="0.3">
      <c r="A523" s="11"/>
      <c r="B523" s="11"/>
      <c r="C523" s="11"/>
      <c r="D523" s="11"/>
      <c r="E523" s="12"/>
      <c r="F523" s="12"/>
      <c r="G523" s="12"/>
      <c r="H523" s="12"/>
      <c r="I523" s="12"/>
      <c r="J523" s="12"/>
      <c r="K523" s="12"/>
      <c r="L523" s="12"/>
      <c r="M523" s="11"/>
      <c r="Q523" s="1" t="s">
        <v>909</v>
      </c>
    </row>
    <row r="524" spans="1:48" ht="30" customHeight="1" x14ac:dyDescent="0.3">
      <c r="A524" s="11"/>
      <c r="B524" s="11"/>
      <c r="C524" s="11"/>
      <c r="D524" s="11"/>
      <c r="E524" s="12"/>
      <c r="F524" s="12"/>
      <c r="G524" s="12"/>
      <c r="H524" s="12"/>
      <c r="I524" s="12"/>
      <c r="J524" s="12"/>
      <c r="K524" s="12"/>
      <c r="L524" s="12"/>
      <c r="M524" s="11"/>
      <c r="Q524" s="1" t="s">
        <v>909</v>
      </c>
    </row>
    <row r="525" spans="1:48" ht="30" customHeight="1" x14ac:dyDescent="0.3">
      <c r="A525" s="11"/>
      <c r="B525" s="11"/>
      <c r="C525" s="11"/>
      <c r="D525" s="11"/>
      <c r="E525" s="12"/>
      <c r="F525" s="12"/>
      <c r="G525" s="12"/>
      <c r="H525" s="12"/>
      <c r="I525" s="12"/>
      <c r="J525" s="12"/>
      <c r="K525" s="12"/>
      <c r="L525" s="12"/>
      <c r="M525" s="11"/>
      <c r="Q525" s="1" t="s">
        <v>909</v>
      </c>
    </row>
    <row r="526" spans="1:48" ht="30" customHeight="1" x14ac:dyDescent="0.3">
      <c r="A526" s="11"/>
      <c r="B526" s="11"/>
      <c r="C526" s="11"/>
      <c r="D526" s="11"/>
      <c r="E526" s="12"/>
      <c r="F526" s="12"/>
      <c r="G526" s="12"/>
      <c r="H526" s="12"/>
      <c r="I526" s="12"/>
      <c r="J526" s="12"/>
      <c r="K526" s="12"/>
      <c r="L526" s="12"/>
      <c r="M526" s="11"/>
      <c r="Q526" s="1" t="s">
        <v>909</v>
      </c>
    </row>
    <row r="527" spans="1:48" ht="30" customHeight="1" x14ac:dyDescent="0.3">
      <c r="A527" s="11"/>
      <c r="B527" s="11"/>
      <c r="C527" s="11"/>
      <c r="D527" s="11"/>
      <c r="E527" s="12"/>
      <c r="F527" s="12"/>
      <c r="G527" s="12"/>
      <c r="H527" s="12"/>
      <c r="I527" s="12"/>
      <c r="J527" s="12"/>
      <c r="K527" s="12"/>
      <c r="L527" s="12"/>
      <c r="M527" s="11"/>
      <c r="Q527" s="1" t="s">
        <v>909</v>
      </c>
    </row>
    <row r="528" spans="1:48" ht="30" customHeight="1" x14ac:dyDescent="0.3">
      <c r="A528" s="11"/>
      <c r="B528" s="11"/>
      <c r="C528" s="11"/>
      <c r="D528" s="11"/>
      <c r="E528" s="12"/>
      <c r="F528" s="12"/>
      <c r="G528" s="12"/>
      <c r="H528" s="12"/>
      <c r="I528" s="12"/>
      <c r="J528" s="12"/>
      <c r="K528" s="12"/>
      <c r="L528" s="12"/>
      <c r="M528" s="11"/>
      <c r="Q528" s="1" t="s">
        <v>909</v>
      </c>
    </row>
    <row r="529" spans="1:48" ht="30" customHeight="1" x14ac:dyDescent="0.3">
      <c r="A529" s="11"/>
      <c r="B529" s="11"/>
      <c r="C529" s="11"/>
      <c r="D529" s="11"/>
      <c r="E529" s="12"/>
      <c r="F529" s="12"/>
      <c r="G529" s="12"/>
      <c r="H529" s="12"/>
      <c r="I529" s="12"/>
      <c r="J529" s="12"/>
      <c r="K529" s="12"/>
      <c r="L529" s="12"/>
      <c r="M529" s="11"/>
      <c r="Q529" s="1" t="s">
        <v>909</v>
      </c>
    </row>
    <row r="530" spans="1:48" ht="30" customHeight="1" x14ac:dyDescent="0.3">
      <c r="A530" s="11"/>
      <c r="B530" s="11"/>
      <c r="C530" s="11"/>
      <c r="D530" s="11"/>
      <c r="E530" s="12"/>
      <c r="F530" s="12"/>
      <c r="G530" s="12"/>
      <c r="H530" s="12"/>
      <c r="I530" s="12"/>
      <c r="J530" s="12"/>
      <c r="K530" s="12"/>
      <c r="L530" s="12"/>
      <c r="M530" s="11"/>
      <c r="Q530" s="1" t="s">
        <v>909</v>
      </c>
    </row>
    <row r="531" spans="1:48" ht="30" customHeight="1" x14ac:dyDescent="0.3">
      <c r="A531" s="11"/>
      <c r="B531" s="11"/>
      <c r="C531" s="11"/>
      <c r="D531" s="11"/>
      <c r="E531" s="12"/>
      <c r="F531" s="12"/>
      <c r="G531" s="12"/>
      <c r="H531" s="12"/>
      <c r="I531" s="12"/>
      <c r="J531" s="12"/>
      <c r="K531" s="12"/>
      <c r="L531" s="12"/>
      <c r="M531" s="11"/>
      <c r="Q531" s="1" t="s">
        <v>909</v>
      </c>
    </row>
    <row r="532" spans="1:48" ht="30" customHeight="1" x14ac:dyDescent="0.3">
      <c r="A532" s="13" t="s">
        <v>116</v>
      </c>
      <c r="B532" s="11"/>
      <c r="C532" s="11"/>
      <c r="D532" s="11"/>
      <c r="E532" s="12"/>
      <c r="F532" s="12">
        <f>SUMIF(Q511:Q531,"010202",F511:F531)</f>
        <v>0</v>
      </c>
      <c r="G532" s="12"/>
      <c r="H532" s="12">
        <f>SUMIF(Q511:Q531,"010202",H511:H531)</f>
        <v>0</v>
      </c>
      <c r="I532" s="12"/>
      <c r="J532" s="12">
        <f>SUMIF(Q511:Q531,"010202",J511:J531)</f>
        <v>0</v>
      </c>
      <c r="K532" s="12"/>
      <c r="L532" s="12">
        <f>SUMIF(Q511:Q531,"010202",L511:L531)</f>
        <v>0</v>
      </c>
      <c r="M532" s="11"/>
      <c r="N532" t="s">
        <v>117</v>
      </c>
    </row>
    <row r="533" spans="1:48" ht="30" customHeight="1" x14ac:dyDescent="0.3">
      <c r="A533" s="13" t="s">
        <v>926</v>
      </c>
      <c r="B533" s="13" t="s">
        <v>910</v>
      </c>
      <c r="C533" s="11"/>
      <c r="D533" s="11"/>
      <c r="E533" s="12"/>
      <c r="F533" s="12"/>
      <c r="G533" s="12"/>
      <c r="H533" s="12"/>
      <c r="I533" s="12"/>
      <c r="J533" s="12"/>
      <c r="K533" s="12"/>
      <c r="L533" s="12"/>
      <c r="M533" s="11"/>
      <c r="Q533" s="1" t="s">
        <v>927</v>
      </c>
    </row>
    <row r="534" spans="1:48" ht="30" customHeight="1" x14ac:dyDescent="0.3">
      <c r="A534" s="13" t="s">
        <v>561</v>
      </c>
      <c r="B534" s="13" t="s">
        <v>562</v>
      </c>
      <c r="C534" s="13" t="s">
        <v>122</v>
      </c>
      <c r="D534" s="11">
        <v>8</v>
      </c>
      <c r="E534" s="12">
        <f>TRUNC(일위대가목록!E31,0)</f>
        <v>0</v>
      </c>
      <c r="F534" s="12">
        <f>TRUNC(E534*D534, 0)</f>
        <v>0</v>
      </c>
      <c r="G534" s="12">
        <f>TRUNC(일위대가목록!F31,0)</f>
        <v>0</v>
      </c>
      <c r="H534" s="12">
        <f>TRUNC(G534*D534, 0)</f>
        <v>0</v>
      </c>
      <c r="I534" s="12">
        <f>TRUNC(일위대가목록!G31,0)</f>
        <v>0</v>
      </c>
      <c r="J534" s="12">
        <f>TRUNC(I534*D534, 0)</f>
        <v>0</v>
      </c>
      <c r="K534" s="12">
        <f t="shared" ref="K534:L536" si="73">TRUNC(E534+G534+I534, 0)</f>
        <v>0</v>
      </c>
      <c r="L534" s="12">
        <f t="shared" si="73"/>
        <v>0</v>
      </c>
      <c r="M534" s="13" t="s">
        <v>563</v>
      </c>
      <c r="N534" s="1" t="s">
        <v>564</v>
      </c>
      <c r="O534" s="1" t="s">
        <v>52</v>
      </c>
      <c r="P534" s="1" t="s">
        <v>52</v>
      </c>
      <c r="Q534" s="1" t="s">
        <v>927</v>
      </c>
      <c r="R534" s="1" t="s">
        <v>66</v>
      </c>
      <c r="S534" s="1" t="s">
        <v>67</v>
      </c>
      <c r="T534" s="1" t="s">
        <v>67</v>
      </c>
      <c r="AR534" s="1" t="s">
        <v>52</v>
      </c>
      <c r="AS534" s="1" t="s">
        <v>52</v>
      </c>
      <c r="AU534" s="1" t="s">
        <v>928</v>
      </c>
      <c r="AV534">
        <v>269</v>
      </c>
    </row>
    <row r="535" spans="1:48" ht="30" customHeight="1" x14ac:dyDescent="0.3">
      <c r="A535" s="13" t="s">
        <v>571</v>
      </c>
      <c r="B535" s="13" t="s">
        <v>572</v>
      </c>
      <c r="C535" s="13" t="s">
        <v>98</v>
      </c>
      <c r="D535" s="11">
        <v>4</v>
      </c>
      <c r="E535" s="12">
        <f>TRUNC(일위대가목록!E32,0)</f>
        <v>0</v>
      </c>
      <c r="F535" s="12">
        <f>TRUNC(E535*D535, 0)</f>
        <v>0</v>
      </c>
      <c r="G535" s="12">
        <f>TRUNC(일위대가목록!F32,0)</f>
        <v>0</v>
      </c>
      <c r="H535" s="12">
        <f>TRUNC(G535*D535, 0)</f>
        <v>0</v>
      </c>
      <c r="I535" s="12">
        <f>TRUNC(일위대가목록!G32,0)</f>
        <v>0</v>
      </c>
      <c r="J535" s="12">
        <f>TRUNC(I535*D535, 0)</f>
        <v>0</v>
      </c>
      <c r="K535" s="12">
        <f t="shared" si="73"/>
        <v>0</v>
      </c>
      <c r="L535" s="12">
        <f t="shared" si="73"/>
        <v>0</v>
      </c>
      <c r="M535" s="13" t="s">
        <v>573</v>
      </c>
      <c r="N535" s="1" t="s">
        <v>574</v>
      </c>
      <c r="O535" s="1" t="s">
        <v>52</v>
      </c>
      <c r="P535" s="1" t="s">
        <v>52</v>
      </c>
      <c r="Q535" s="1" t="s">
        <v>927</v>
      </c>
      <c r="R535" s="1" t="s">
        <v>66</v>
      </c>
      <c r="S535" s="1" t="s">
        <v>67</v>
      </c>
      <c r="T535" s="1" t="s">
        <v>67</v>
      </c>
      <c r="AR535" s="1" t="s">
        <v>52</v>
      </c>
      <c r="AS535" s="1" t="s">
        <v>52</v>
      </c>
      <c r="AU535" s="1" t="s">
        <v>929</v>
      </c>
      <c r="AV535">
        <v>270</v>
      </c>
    </row>
    <row r="536" spans="1:48" ht="30" customHeight="1" x14ac:dyDescent="0.3">
      <c r="A536" s="13" t="s">
        <v>581</v>
      </c>
      <c r="B536" s="13" t="s">
        <v>582</v>
      </c>
      <c r="C536" s="13" t="s">
        <v>98</v>
      </c>
      <c r="D536" s="11">
        <v>8</v>
      </c>
      <c r="E536" s="12">
        <f>TRUNC(단가대비표!O78,0)</f>
        <v>0</v>
      </c>
      <c r="F536" s="12">
        <f>TRUNC(E536*D536, 0)</f>
        <v>0</v>
      </c>
      <c r="G536" s="12">
        <f>TRUNC(단가대비표!P78,0)</f>
        <v>0</v>
      </c>
      <c r="H536" s="12">
        <f>TRUNC(G536*D536, 0)</f>
        <v>0</v>
      </c>
      <c r="I536" s="12">
        <f>TRUNC(단가대비표!V78,0)</f>
        <v>0</v>
      </c>
      <c r="J536" s="12">
        <f>TRUNC(I536*D536, 0)</f>
        <v>0</v>
      </c>
      <c r="K536" s="12">
        <f t="shared" si="73"/>
        <v>0</v>
      </c>
      <c r="L536" s="12">
        <f t="shared" si="73"/>
        <v>0</v>
      </c>
      <c r="M536" s="13" t="s">
        <v>52</v>
      </c>
      <c r="N536" s="1" t="s">
        <v>583</v>
      </c>
      <c r="O536" s="1" t="s">
        <v>52</v>
      </c>
      <c r="P536" s="1" t="s">
        <v>52</v>
      </c>
      <c r="Q536" s="1" t="s">
        <v>927</v>
      </c>
      <c r="R536" s="1" t="s">
        <v>67</v>
      </c>
      <c r="S536" s="1" t="s">
        <v>67</v>
      </c>
      <c r="T536" s="1" t="s">
        <v>66</v>
      </c>
      <c r="AR536" s="1" t="s">
        <v>52</v>
      </c>
      <c r="AS536" s="1" t="s">
        <v>52</v>
      </c>
      <c r="AU536" s="1" t="s">
        <v>930</v>
      </c>
      <c r="AV536">
        <v>271</v>
      </c>
    </row>
    <row r="537" spans="1:48" ht="30" customHeight="1" x14ac:dyDescent="0.3">
      <c r="A537" s="11"/>
      <c r="B537" s="11"/>
      <c r="C537" s="11"/>
      <c r="D537" s="11"/>
      <c r="E537" s="12"/>
      <c r="F537" s="12"/>
      <c r="G537" s="12"/>
      <c r="H537" s="12"/>
      <c r="I537" s="12"/>
      <c r="J537" s="12"/>
      <c r="K537" s="12"/>
      <c r="L537" s="12"/>
      <c r="M537" s="11"/>
      <c r="Q537" s="1" t="s">
        <v>927</v>
      </c>
    </row>
    <row r="538" spans="1:48" ht="30" customHeight="1" x14ac:dyDescent="0.3">
      <c r="A538" s="11"/>
      <c r="B538" s="11"/>
      <c r="C538" s="11"/>
      <c r="D538" s="11"/>
      <c r="E538" s="12"/>
      <c r="F538" s="12"/>
      <c r="G538" s="12"/>
      <c r="H538" s="12"/>
      <c r="I538" s="12"/>
      <c r="J538" s="12"/>
      <c r="K538" s="12"/>
      <c r="L538" s="12"/>
      <c r="M538" s="11"/>
      <c r="Q538" s="1" t="s">
        <v>927</v>
      </c>
    </row>
    <row r="539" spans="1:48" ht="30" customHeight="1" x14ac:dyDescent="0.3">
      <c r="A539" s="11"/>
      <c r="B539" s="11"/>
      <c r="C539" s="11"/>
      <c r="D539" s="11"/>
      <c r="E539" s="12"/>
      <c r="F539" s="12"/>
      <c r="G539" s="12"/>
      <c r="H539" s="12"/>
      <c r="I539" s="12"/>
      <c r="J539" s="12"/>
      <c r="K539" s="12"/>
      <c r="L539" s="12"/>
      <c r="M539" s="11"/>
      <c r="Q539" s="1" t="s">
        <v>927</v>
      </c>
    </row>
    <row r="540" spans="1:48" ht="30" customHeight="1" x14ac:dyDescent="0.3">
      <c r="A540" s="11"/>
      <c r="B540" s="11"/>
      <c r="C540" s="11"/>
      <c r="D540" s="11"/>
      <c r="E540" s="12"/>
      <c r="F540" s="12"/>
      <c r="G540" s="12"/>
      <c r="H540" s="12"/>
      <c r="I540" s="12"/>
      <c r="J540" s="12"/>
      <c r="K540" s="12"/>
      <c r="L540" s="12"/>
      <c r="M540" s="11"/>
      <c r="Q540" s="1" t="s">
        <v>927</v>
      </c>
    </row>
    <row r="541" spans="1:48" ht="30" customHeight="1" x14ac:dyDescent="0.3">
      <c r="A541" s="11"/>
      <c r="B541" s="11"/>
      <c r="C541" s="11"/>
      <c r="D541" s="11"/>
      <c r="E541" s="12"/>
      <c r="F541" s="12"/>
      <c r="G541" s="12"/>
      <c r="H541" s="12"/>
      <c r="I541" s="12"/>
      <c r="J541" s="12"/>
      <c r="K541" s="12"/>
      <c r="L541" s="12"/>
      <c r="M541" s="11"/>
      <c r="Q541" s="1" t="s">
        <v>927</v>
      </c>
    </row>
    <row r="542" spans="1:48" ht="30" customHeight="1" x14ac:dyDescent="0.3">
      <c r="A542" s="11"/>
      <c r="B542" s="11"/>
      <c r="C542" s="11"/>
      <c r="D542" s="11"/>
      <c r="E542" s="12"/>
      <c r="F542" s="12"/>
      <c r="G542" s="12"/>
      <c r="H542" s="12"/>
      <c r="I542" s="12"/>
      <c r="J542" s="12"/>
      <c r="K542" s="12"/>
      <c r="L542" s="12"/>
      <c r="M542" s="11"/>
      <c r="Q542" s="1" t="s">
        <v>927</v>
      </c>
    </row>
    <row r="543" spans="1:48" ht="30" customHeight="1" x14ac:dyDescent="0.3">
      <c r="A543" s="11"/>
      <c r="B543" s="11"/>
      <c r="C543" s="11"/>
      <c r="D543" s="11"/>
      <c r="E543" s="12"/>
      <c r="F543" s="12"/>
      <c r="G543" s="12"/>
      <c r="H543" s="12"/>
      <c r="I543" s="12"/>
      <c r="J543" s="12"/>
      <c r="K543" s="12"/>
      <c r="L543" s="12"/>
      <c r="M543" s="11"/>
      <c r="Q543" s="1" t="s">
        <v>927</v>
      </c>
    </row>
    <row r="544" spans="1:48" ht="30" customHeight="1" x14ac:dyDescent="0.3">
      <c r="A544" s="11"/>
      <c r="B544" s="11"/>
      <c r="C544" s="11"/>
      <c r="D544" s="11"/>
      <c r="E544" s="12"/>
      <c r="F544" s="12"/>
      <c r="G544" s="12"/>
      <c r="H544" s="12"/>
      <c r="I544" s="12"/>
      <c r="J544" s="12"/>
      <c r="K544" s="12"/>
      <c r="L544" s="12"/>
      <c r="M544" s="11"/>
      <c r="Q544" s="1" t="s">
        <v>927</v>
      </c>
    </row>
    <row r="545" spans="1:48" ht="30" customHeight="1" x14ac:dyDescent="0.3">
      <c r="A545" s="11"/>
      <c r="B545" s="11"/>
      <c r="C545" s="11"/>
      <c r="D545" s="11"/>
      <c r="E545" s="12"/>
      <c r="F545" s="12"/>
      <c r="G545" s="12"/>
      <c r="H545" s="12"/>
      <c r="I545" s="12"/>
      <c r="J545" s="12"/>
      <c r="K545" s="12"/>
      <c r="L545" s="12"/>
      <c r="M545" s="11"/>
      <c r="Q545" s="1" t="s">
        <v>927</v>
      </c>
    </row>
    <row r="546" spans="1:48" ht="30" customHeight="1" x14ac:dyDescent="0.3">
      <c r="A546" s="11"/>
      <c r="B546" s="11"/>
      <c r="C546" s="11"/>
      <c r="D546" s="11"/>
      <c r="E546" s="12"/>
      <c r="F546" s="12"/>
      <c r="G546" s="12"/>
      <c r="H546" s="12"/>
      <c r="I546" s="12"/>
      <c r="J546" s="12"/>
      <c r="K546" s="12"/>
      <c r="L546" s="12"/>
      <c r="M546" s="11"/>
      <c r="Q546" s="1" t="s">
        <v>927</v>
      </c>
    </row>
    <row r="547" spans="1:48" ht="30" customHeight="1" x14ac:dyDescent="0.3">
      <c r="A547" s="11"/>
      <c r="B547" s="11"/>
      <c r="C547" s="11"/>
      <c r="D547" s="11"/>
      <c r="E547" s="12"/>
      <c r="F547" s="12"/>
      <c r="G547" s="12"/>
      <c r="H547" s="12"/>
      <c r="I547" s="12"/>
      <c r="J547" s="12"/>
      <c r="K547" s="12"/>
      <c r="L547" s="12"/>
      <c r="M547" s="11"/>
      <c r="Q547" s="1" t="s">
        <v>927</v>
      </c>
    </row>
    <row r="548" spans="1:48" ht="30" customHeight="1" x14ac:dyDescent="0.3">
      <c r="A548" s="11"/>
      <c r="B548" s="11"/>
      <c r="C548" s="11"/>
      <c r="D548" s="11"/>
      <c r="E548" s="12"/>
      <c r="F548" s="12"/>
      <c r="G548" s="12"/>
      <c r="H548" s="12"/>
      <c r="I548" s="12"/>
      <c r="J548" s="12"/>
      <c r="K548" s="12"/>
      <c r="L548" s="12"/>
      <c r="M548" s="11"/>
      <c r="Q548" s="1" t="s">
        <v>927</v>
      </c>
    </row>
    <row r="549" spans="1:48" ht="30" customHeight="1" x14ac:dyDescent="0.3">
      <c r="A549" s="11"/>
      <c r="B549" s="11"/>
      <c r="C549" s="11"/>
      <c r="D549" s="11"/>
      <c r="E549" s="12"/>
      <c r="F549" s="12"/>
      <c r="G549" s="12"/>
      <c r="H549" s="12"/>
      <c r="I549" s="12"/>
      <c r="J549" s="12"/>
      <c r="K549" s="12"/>
      <c r="L549" s="12"/>
      <c r="M549" s="11"/>
      <c r="Q549" s="1" t="s">
        <v>927</v>
      </c>
    </row>
    <row r="550" spans="1:48" ht="30" customHeight="1" x14ac:dyDescent="0.3">
      <c r="A550" s="11"/>
      <c r="B550" s="11"/>
      <c r="C550" s="11"/>
      <c r="D550" s="11"/>
      <c r="E550" s="12"/>
      <c r="F550" s="12"/>
      <c r="G550" s="12"/>
      <c r="H550" s="12"/>
      <c r="I550" s="12"/>
      <c r="J550" s="12"/>
      <c r="K550" s="12"/>
      <c r="L550" s="12"/>
      <c r="M550" s="11"/>
      <c r="Q550" s="1" t="s">
        <v>927</v>
      </c>
    </row>
    <row r="551" spans="1:48" ht="30" customHeight="1" x14ac:dyDescent="0.3">
      <c r="A551" s="11"/>
      <c r="B551" s="11"/>
      <c r="C551" s="11"/>
      <c r="D551" s="11"/>
      <c r="E551" s="12"/>
      <c r="F551" s="12"/>
      <c r="G551" s="12"/>
      <c r="H551" s="12"/>
      <c r="I551" s="12"/>
      <c r="J551" s="12"/>
      <c r="K551" s="12"/>
      <c r="L551" s="12"/>
      <c r="M551" s="11"/>
      <c r="Q551" s="1" t="s">
        <v>927</v>
      </c>
    </row>
    <row r="552" spans="1:48" ht="30" customHeight="1" x14ac:dyDescent="0.3">
      <c r="A552" s="11"/>
      <c r="B552" s="11"/>
      <c r="C552" s="11"/>
      <c r="D552" s="11"/>
      <c r="E552" s="12"/>
      <c r="F552" s="12"/>
      <c r="G552" s="12"/>
      <c r="H552" s="12"/>
      <c r="I552" s="12"/>
      <c r="J552" s="12"/>
      <c r="K552" s="12"/>
      <c r="L552" s="12"/>
      <c r="M552" s="11"/>
      <c r="Q552" s="1" t="s">
        <v>927</v>
      </c>
    </row>
    <row r="553" spans="1:48" ht="30" customHeight="1" x14ac:dyDescent="0.3">
      <c r="A553" s="11"/>
      <c r="B553" s="11"/>
      <c r="C553" s="11"/>
      <c r="D553" s="11"/>
      <c r="E553" s="12"/>
      <c r="F553" s="12"/>
      <c r="G553" s="12"/>
      <c r="H553" s="12"/>
      <c r="I553" s="12"/>
      <c r="J553" s="12"/>
      <c r="K553" s="12"/>
      <c r="L553" s="12"/>
      <c r="M553" s="11"/>
      <c r="Q553" s="1" t="s">
        <v>927</v>
      </c>
    </row>
    <row r="554" spans="1:48" ht="30" customHeight="1" x14ac:dyDescent="0.3">
      <c r="A554" s="11"/>
      <c r="B554" s="11"/>
      <c r="C554" s="11"/>
      <c r="D554" s="11"/>
      <c r="E554" s="12"/>
      <c r="F554" s="12"/>
      <c r="G554" s="12"/>
      <c r="H554" s="12"/>
      <c r="I554" s="12"/>
      <c r="J554" s="12"/>
      <c r="K554" s="12"/>
      <c r="L554" s="12"/>
      <c r="M554" s="11"/>
      <c r="Q554" s="1" t="s">
        <v>927</v>
      </c>
    </row>
    <row r="555" spans="1:48" ht="30" customHeight="1" x14ac:dyDescent="0.3">
      <c r="A555" s="13" t="s">
        <v>116</v>
      </c>
      <c r="B555" s="11"/>
      <c r="C555" s="11"/>
      <c r="D555" s="11"/>
      <c r="E555" s="12"/>
      <c r="F555" s="12">
        <f>SUMIF(Q534:Q554,"010203",F534:F554)</f>
        <v>0</v>
      </c>
      <c r="G555" s="12"/>
      <c r="H555" s="12">
        <f>SUMIF(Q534:Q554,"010203",H534:H554)</f>
        <v>0</v>
      </c>
      <c r="I555" s="12"/>
      <c r="J555" s="12">
        <f>SUMIF(Q534:Q554,"010203",J534:J554)</f>
        <v>0</v>
      </c>
      <c r="K555" s="12"/>
      <c r="L555" s="12">
        <f>SUMIF(Q534:Q554,"010203",L534:L554)</f>
        <v>0</v>
      </c>
      <c r="M555" s="11"/>
      <c r="N555" t="s">
        <v>117</v>
      </c>
    </row>
    <row r="556" spans="1:48" ht="30" customHeight="1" x14ac:dyDescent="0.3">
      <c r="A556" s="13" t="s">
        <v>933</v>
      </c>
      <c r="B556" s="13" t="s">
        <v>935</v>
      </c>
      <c r="C556" s="11"/>
      <c r="D556" s="11"/>
      <c r="E556" s="12"/>
      <c r="F556" s="12"/>
      <c r="G556" s="12"/>
      <c r="H556" s="12"/>
      <c r="I556" s="12"/>
      <c r="J556" s="12"/>
      <c r="K556" s="12"/>
      <c r="L556" s="12"/>
      <c r="M556" s="11"/>
      <c r="Q556" s="1" t="s">
        <v>934</v>
      </c>
    </row>
    <row r="557" spans="1:48" ht="30" customHeight="1" x14ac:dyDescent="0.3">
      <c r="A557" s="13" t="s">
        <v>656</v>
      </c>
      <c r="B557" s="13" t="s">
        <v>657</v>
      </c>
      <c r="C557" s="13" t="s">
        <v>122</v>
      </c>
      <c r="D557" s="11">
        <v>22</v>
      </c>
      <c r="E557" s="12">
        <f>TRUNC(단가대비표!O157,0)</f>
        <v>0</v>
      </c>
      <c r="F557" s="12">
        <f t="shared" ref="F557:F566" si="74">TRUNC(E557*D557, 0)</f>
        <v>0</v>
      </c>
      <c r="G557" s="12">
        <f>TRUNC(단가대비표!P157,0)</f>
        <v>0</v>
      </c>
      <c r="H557" s="12">
        <f t="shared" ref="H557:H566" si="75">TRUNC(G557*D557, 0)</f>
        <v>0</v>
      </c>
      <c r="I557" s="12">
        <f>TRUNC(단가대비표!V157,0)</f>
        <v>0</v>
      </c>
      <c r="J557" s="12">
        <f t="shared" ref="J557:J566" si="76">TRUNC(I557*D557, 0)</f>
        <v>0</v>
      </c>
      <c r="K557" s="12">
        <f t="shared" ref="K557:K566" si="77">TRUNC(E557+G557+I557, 0)</f>
        <v>0</v>
      </c>
      <c r="L557" s="12">
        <f t="shared" ref="L557:L566" si="78">TRUNC(F557+H557+J557, 0)</f>
        <v>0</v>
      </c>
      <c r="M557" s="13" t="s">
        <v>52</v>
      </c>
      <c r="N557" s="1" t="s">
        <v>658</v>
      </c>
      <c r="O557" s="1" t="s">
        <v>52</v>
      </c>
      <c r="P557" s="1" t="s">
        <v>52</v>
      </c>
      <c r="Q557" s="1" t="s">
        <v>934</v>
      </c>
      <c r="R557" s="1" t="s">
        <v>67</v>
      </c>
      <c r="S557" s="1" t="s">
        <v>67</v>
      </c>
      <c r="T557" s="1" t="s">
        <v>66</v>
      </c>
      <c r="X557">
        <v>1</v>
      </c>
      <c r="Y557">
        <v>2</v>
      </c>
      <c r="AR557" s="1" t="s">
        <v>52</v>
      </c>
      <c r="AS557" s="1" t="s">
        <v>52</v>
      </c>
      <c r="AU557" s="1" t="s">
        <v>936</v>
      </c>
      <c r="AV557">
        <v>274</v>
      </c>
    </row>
    <row r="558" spans="1:48" ht="30" customHeight="1" x14ac:dyDescent="0.3">
      <c r="A558" s="13" t="s">
        <v>660</v>
      </c>
      <c r="B558" s="13" t="s">
        <v>661</v>
      </c>
      <c r="C558" s="13" t="s">
        <v>122</v>
      </c>
      <c r="D558" s="11">
        <v>22</v>
      </c>
      <c r="E558" s="12">
        <f>TRUNC(단가대비표!O160,0)</f>
        <v>0</v>
      </c>
      <c r="F558" s="12">
        <f t="shared" si="74"/>
        <v>0</v>
      </c>
      <c r="G558" s="12">
        <f>TRUNC(단가대비표!P160,0)</f>
        <v>0</v>
      </c>
      <c r="H558" s="12">
        <f t="shared" si="75"/>
        <v>0</v>
      </c>
      <c r="I558" s="12">
        <f>TRUNC(단가대비표!V160,0)</f>
        <v>0</v>
      </c>
      <c r="J558" s="12">
        <f t="shared" si="76"/>
        <v>0</v>
      </c>
      <c r="K558" s="12">
        <f t="shared" si="77"/>
        <v>0</v>
      </c>
      <c r="L558" s="12">
        <f t="shared" si="78"/>
        <v>0</v>
      </c>
      <c r="M558" s="13" t="s">
        <v>52</v>
      </c>
      <c r="N558" s="1" t="s">
        <v>662</v>
      </c>
      <c r="O558" s="1" t="s">
        <v>52</v>
      </c>
      <c r="P558" s="1" t="s">
        <v>52</v>
      </c>
      <c r="Q558" s="1" t="s">
        <v>934</v>
      </c>
      <c r="R558" s="1" t="s">
        <v>67</v>
      </c>
      <c r="S558" s="1" t="s">
        <v>67</v>
      </c>
      <c r="T558" s="1" t="s">
        <v>66</v>
      </c>
      <c r="X558">
        <v>1</v>
      </c>
      <c r="Y558">
        <v>2</v>
      </c>
      <c r="AR558" s="1" t="s">
        <v>52</v>
      </c>
      <c r="AS558" s="1" t="s">
        <v>52</v>
      </c>
      <c r="AU558" s="1" t="s">
        <v>937</v>
      </c>
      <c r="AV558">
        <v>275</v>
      </c>
    </row>
    <row r="559" spans="1:48" ht="30" customHeight="1" x14ac:dyDescent="0.3">
      <c r="A559" s="13" t="s">
        <v>664</v>
      </c>
      <c r="B559" s="13" t="s">
        <v>665</v>
      </c>
      <c r="C559" s="13" t="s">
        <v>630</v>
      </c>
      <c r="D559" s="11">
        <v>1</v>
      </c>
      <c r="E559" s="12">
        <f>ROUNDDOWN(SUMIF(X557:X566, RIGHTB(N559, 1), F557:F566)*W559, 0)</f>
        <v>0</v>
      </c>
      <c r="F559" s="12">
        <f t="shared" si="74"/>
        <v>0</v>
      </c>
      <c r="G559" s="12">
        <v>0</v>
      </c>
      <c r="H559" s="12">
        <f t="shared" si="75"/>
        <v>0</v>
      </c>
      <c r="I559" s="12">
        <v>0</v>
      </c>
      <c r="J559" s="12">
        <f t="shared" si="76"/>
        <v>0</v>
      </c>
      <c r="K559" s="12">
        <f t="shared" si="77"/>
        <v>0</v>
      </c>
      <c r="L559" s="12">
        <f t="shared" si="78"/>
        <v>0</v>
      </c>
      <c r="M559" s="13" t="s">
        <v>52</v>
      </c>
      <c r="N559" s="1" t="s">
        <v>649</v>
      </c>
      <c r="O559" s="1" t="s">
        <v>52</v>
      </c>
      <c r="P559" s="1" t="s">
        <v>52</v>
      </c>
      <c r="Q559" s="1" t="s">
        <v>934</v>
      </c>
      <c r="R559" s="1" t="s">
        <v>67</v>
      </c>
      <c r="S559" s="1" t="s">
        <v>67</v>
      </c>
      <c r="T559" s="1" t="s">
        <v>67</v>
      </c>
      <c r="U559">
        <v>0</v>
      </c>
      <c r="V559">
        <v>0</v>
      </c>
      <c r="W559">
        <v>0.2</v>
      </c>
      <c r="AR559" s="1" t="s">
        <v>52</v>
      </c>
      <c r="AS559" s="1" t="s">
        <v>52</v>
      </c>
      <c r="AU559" s="1" t="s">
        <v>938</v>
      </c>
      <c r="AV559">
        <v>321</v>
      </c>
    </row>
    <row r="560" spans="1:48" ht="30" customHeight="1" x14ac:dyDescent="0.3">
      <c r="A560" s="13" t="s">
        <v>667</v>
      </c>
      <c r="B560" s="13" t="s">
        <v>668</v>
      </c>
      <c r="C560" s="13" t="s">
        <v>630</v>
      </c>
      <c r="D560" s="11">
        <v>1</v>
      </c>
      <c r="E560" s="12">
        <f>ROUNDDOWN(SUMIF(Y557:Y566, RIGHTB(N560, 1), F557:F566)*W560, 0)</f>
        <v>0</v>
      </c>
      <c r="F560" s="12">
        <f t="shared" si="74"/>
        <v>0</v>
      </c>
      <c r="G560" s="12">
        <v>0</v>
      </c>
      <c r="H560" s="12">
        <f t="shared" si="75"/>
        <v>0</v>
      </c>
      <c r="I560" s="12">
        <v>0</v>
      </c>
      <c r="J560" s="12">
        <f t="shared" si="76"/>
        <v>0</v>
      </c>
      <c r="K560" s="12">
        <f t="shared" si="77"/>
        <v>0</v>
      </c>
      <c r="L560" s="12">
        <f t="shared" si="78"/>
        <v>0</v>
      </c>
      <c r="M560" s="13" t="s">
        <v>52</v>
      </c>
      <c r="N560" s="1" t="s">
        <v>669</v>
      </c>
      <c r="O560" s="1" t="s">
        <v>52</v>
      </c>
      <c r="P560" s="1" t="s">
        <v>52</v>
      </c>
      <c r="Q560" s="1" t="s">
        <v>934</v>
      </c>
      <c r="R560" s="1" t="s">
        <v>67</v>
      </c>
      <c r="S560" s="1" t="s">
        <v>67</v>
      </c>
      <c r="T560" s="1" t="s">
        <v>67</v>
      </c>
      <c r="U560">
        <v>0</v>
      </c>
      <c r="V560">
        <v>0</v>
      </c>
      <c r="W560">
        <v>0.02</v>
      </c>
      <c r="AR560" s="1" t="s">
        <v>52</v>
      </c>
      <c r="AS560" s="1" t="s">
        <v>52</v>
      </c>
      <c r="AU560" s="1" t="s">
        <v>939</v>
      </c>
      <c r="AV560">
        <v>322</v>
      </c>
    </row>
    <row r="561" spans="1:48" ht="30" customHeight="1" x14ac:dyDescent="0.3">
      <c r="A561" s="13" t="s">
        <v>671</v>
      </c>
      <c r="B561" s="13" t="s">
        <v>615</v>
      </c>
      <c r="C561" s="13" t="s">
        <v>76</v>
      </c>
      <c r="D561" s="11">
        <v>6</v>
      </c>
      <c r="E561" s="12">
        <f>TRUNC(단가대비표!O162,0)</f>
        <v>0</v>
      </c>
      <c r="F561" s="12">
        <f t="shared" si="74"/>
        <v>0</v>
      </c>
      <c r="G561" s="12">
        <f>TRUNC(단가대비표!P162,0)</f>
        <v>0</v>
      </c>
      <c r="H561" s="12">
        <f t="shared" si="75"/>
        <v>0</v>
      </c>
      <c r="I561" s="12">
        <f>TRUNC(단가대비표!V162,0)</f>
        <v>0</v>
      </c>
      <c r="J561" s="12">
        <f t="shared" si="76"/>
        <v>0</v>
      </c>
      <c r="K561" s="12">
        <f t="shared" si="77"/>
        <v>0</v>
      </c>
      <c r="L561" s="12">
        <f t="shared" si="78"/>
        <v>0</v>
      </c>
      <c r="M561" s="13" t="s">
        <v>52</v>
      </c>
      <c r="N561" s="1" t="s">
        <v>672</v>
      </c>
      <c r="O561" s="1" t="s">
        <v>52</v>
      </c>
      <c r="P561" s="1" t="s">
        <v>52</v>
      </c>
      <c r="Q561" s="1" t="s">
        <v>934</v>
      </c>
      <c r="R561" s="1" t="s">
        <v>67</v>
      </c>
      <c r="S561" s="1" t="s">
        <v>67</v>
      </c>
      <c r="T561" s="1" t="s">
        <v>66</v>
      </c>
      <c r="AR561" s="1" t="s">
        <v>52</v>
      </c>
      <c r="AS561" s="1" t="s">
        <v>52</v>
      </c>
      <c r="AU561" s="1" t="s">
        <v>940</v>
      </c>
      <c r="AV561">
        <v>276</v>
      </c>
    </row>
    <row r="562" spans="1:48" ht="30" customHeight="1" x14ac:dyDescent="0.3">
      <c r="A562" s="13" t="s">
        <v>674</v>
      </c>
      <c r="B562" s="13" t="s">
        <v>615</v>
      </c>
      <c r="C562" s="13" t="s">
        <v>122</v>
      </c>
      <c r="D562" s="11">
        <v>6</v>
      </c>
      <c r="E562" s="12">
        <f>TRUNC(단가대비표!O163,0)</f>
        <v>0</v>
      </c>
      <c r="F562" s="12">
        <f t="shared" si="74"/>
        <v>0</v>
      </c>
      <c r="G562" s="12">
        <f>TRUNC(단가대비표!P163,0)</f>
        <v>0</v>
      </c>
      <c r="H562" s="12">
        <f t="shared" si="75"/>
        <v>0</v>
      </c>
      <c r="I562" s="12">
        <f>TRUNC(단가대비표!V163,0)</f>
        <v>0</v>
      </c>
      <c r="J562" s="12">
        <f t="shared" si="76"/>
        <v>0</v>
      </c>
      <c r="K562" s="12">
        <f t="shared" si="77"/>
        <v>0</v>
      </c>
      <c r="L562" s="12">
        <f t="shared" si="78"/>
        <v>0</v>
      </c>
      <c r="M562" s="13" t="s">
        <v>52</v>
      </c>
      <c r="N562" s="1" t="s">
        <v>675</v>
      </c>
      <c r="O562" s="1" t="s">
        <v>52</v>
      </c>
      <c r="P562" s="1" t="s">
        <v>52</v>
      </c>
      <c r="Q562" s="1" t="s">
        <v>934</v>
      </c>
      <c r="R562" s="1" t="s">
        <v>67</v>
      </c>
      <c r="S562" s="1" t="s">
        <v>67</v>
      </c>
      <c r="T562" s="1" t="s">
        <v>66</v>
      </c>
      <c r="AR562" s="1" t="s">
        <v>52</v>
      </c>
      <c r="AS562" s="1" t="s">
        <v>52</v>
      </c>
      <c r="AU562" s="1" t="s">
        <v>941</v>
      </c>
      <c r="AV562">
        <v>277</v>
      </c>
    </row>
    <row r="563" spans="1:48" ht="30" customHeight="1" x14ac:dyDescent="0.3">
      <c r="A563" s="13" t="s">
        <v>677</v>
      </c>
      <c r="B563" s="13" t="s">
        <v>678</v>
      </c>
      <c r="C563" s="13" t="s">
        <v>122</v>
      </c>
      <c r="D563" s="11">
        <v>1</v>
      </c>
      <c r="E563" s="12">
        <f>TRUNC(단가대비표!O164,0)</f>
        <v>0</v>
      </c>
      <c r="F563" s="12">
        <f t="shared" si="74"/>
        <v>0</v>
      </c>
      <c r="G563" s="12">
        <f>TRUNC(단가대비표!P164,0)</f>
        <v>0</v>
      </c>
      <c r="H563" s="12">
        <f t="shared" si="75"/>
        <v>0</v>
      </c>
      <c r="I563" s="12">
        <f>TRUNC(단가대비표!V164,0)</f>
        <v>0</v>
      </c>
      <c r="J563" s="12">
        <f t="shared" si="76"/>
        <v>0</v>
      </c>
      <c r="K563" s="12">
        <f t="shared" si="77"/>
        <v>0</v>
      </c>
      <c r="L563" s="12">
        <f t="shared" si="78"/>
        <v>0</v>
      </c>
      <c r="M563" s="13" t="s">
        <v>52</v>
      </c>
      <c r="N563" s="1" t="s">
        <v>679</v>
      </c>
      <c r="O563" s="1" t="s">
        <v>52</v>
      </c>
      <c r="P563" s="1" t="s">
        <v>52</v>
      </c>
      <c r="Q563" s="1" t="s">
        <v>934</v>
      </c>
      <c r="R563" s="1" t="s">
        <v>67</v>
      </c>
      <c r="S563" s="1" t="s">
        <v>67</v>
      </c>
      <c r="T563" s="1" t="s">
        <v>66</v>
      </c>
      <c r="AR563" s="1" t="s">
        <v>52</v>
      </c>
      <c r="AS563" s="1" t="s">
        <v>52</v>
      </c>
      <c r="AU563" s="1" t="s">
        <v>942</v>
      </c>
      <c r="AV563">
        <v>278</v>
      </c>
    </row>
    <row r="564" spans="1:48" ht="30" customHeight="1" x14ac:dyDescent="0.3">
      <c r="A564" s="13" t="s">
        <v>681</v>
      </c>
      <c r="B564" s="13" t="s">
        <v>634</v>
      </c>
      <c r="C564" s="13" t="s">
        <v>635</v>
      </c>
      <c r="D564" s="11">
        <v>1</v>
      </c>
      <c r="E564" s="12">
        <f>TRUNC(단가대비표!O177,0)</f>
        <v>0</v>
      </c>
      <c r="F564" s="12">
        <f t="shared" si="74"/>
        <v>0</v>
      </c>
      <c r="G564" s="12">
        <f>TRUNC(단가대비표!P177,0)</f>
        <v>0</v>
      </c>
      <c r="H564" s="12">
        <f t="shared" si="75"/>
        <v>0</v>
      </c>
      <c r="I564" s="12">
        <f>TRUNC(단가대비표!V177,0)</f>
        <v>0</v>
      </c>
      <c r="J564" s="12">
        <f t="shared" si="76"/>
        <v>0</v>
      </c>
      <c r="K564" s="12">
        <f t="shared" si="77"/>
        <v>0</v>
      </c>
      <c r="L564" s="12">
        <f t="shared" si="78"/>
        <v>0</v>
      </c>
      <c r="M564" s="13" t="s">
        <v>52</v>
      </c>
      <c r="N564" s="1" t="s">
        <v>682</v>
      </c>
      <c r="O564" s="1" t="s">
        <v>52</v>
      </c>
      <c r="P564" s="1" t="s">
        <v>52</v>
      </c>
      <c r="Q564" s="1" t="s">
        <v>934</v>
      </c>
      <c r="R564" s="1" t="s">
        <v>67</v>
      </c>
      <c r="S564" s="1" t="s">
        <v>67</v>
      </c>
      <c r="T564" s="1" t="s">
        <v>66</v>
      </c>
      <c r="Z564">
        <v>3</v>
      </c>
      <c r="AR564" s="1" t="s">
        <v>52</v>
      </c>
      <c r="AS564" s="1" t="s">
        <v>52</v>
      </c>
      <c r="AU564" s="1" t="s">
        <v>943</v>
      </c>
      <c r="AV564">
        <v>279</v>
      </c>
    </row>
    <row r="565" spans="1:48" ht="30" customHeight="1" x14ac:dyDescent="0.3">
      <c r="A565" s="13" t="s">
        <v>684</v>
      </c>
      <c r="B565" s="13" t="s">
        <v>634</v>
      </c>
      <c r="C565" s="13" t="s">
        <v>635</v>
      </c>
      <c r="D565" s="11">
        <v>1</v>
      </c>
      <c r="E565" s="12">
        <f>TRUNC(단가대비표!O180,0)</f>
        <v>0</v>
      </c>
      <c r="F565" s="12">
        <f t="shared" si="74"/>
        <v>0</v>
      </c>
      <c r="G565" s="12">
        <f>TRUNC(단가대비표!P180,0)</f>
        <v>0</v>
      </c>
      <c r="H565" s="12">
        <f t="shared" si="75"/>
        <v>0</v>
      </c>
      <c r="I565" s="12">
        <f>TRUNC(단가대비표!V180,0)</f>
        <v>0</v>
      </c>
      <c r="J565" s="12">
        <f t="shared" si="76"/>
        <v>0</v>
      </c>
      <c r="K565" s="12">
        <f t="shared" si="77"/>
        <v>0</v>
      </c>
      <c r="L565" s="12">
        <f t="shared" si="78"/>
        <v>0</v>
      </c>
      <c r="M565" s="13" t="s">
        <v>52</v>
      </c>
      <c r="N565" s="1" t="s">
        <v>685</v>
      </c>
      <c r="O565" s="1" t="s">
        <v>52</v>
      </c>
      <c r="P565" s="1" t="s">
        <v>52</v>
      </c>
      <c r="Q565" s="1" t="s">
        <v>934</v>
      </c>
      <c r="R565" s="1" t="s">
        <v>67</v>
      </c>
      <c r="S565" s="1" t="s">
        <v>67</v>
      </c>
      <c r="T565" s="1" t="s">
        <v>66</v>
      </c>
      <c r="Z565">
        <v>3</v>
      </c>
      <c r="AR565" s="1" t="s">
        <v>52</v>
      </c>
      <c r="AS565" s="1" t="s">
        <v>52</v>
      </c>
      <c r="AU565" s="1" t="s">
        <v>944</v>
      </c>
      <c r="AV565">
        <v>280</v>
      </c>
    </row>
    <row r="566" spans="1:48" ht="30" customHeight="1" x14ac:dyDescent="0.3">
      <c r="A566" s="13" t="s">
        <v>647</v>
      </c>
      <c r="B566" s="13" t="s">
        <v>648</v>
      </c>
      <c r="C566" s="13" t="s">
        <v>630</v>
      </c>
      <c r="D566" s="11">
        <v>1</v>
      </c>
      <c r="E566" s="12">
        <f>ROUNDDOWN(SUMIF(Z557:Z566, RIGHTB(N566, 1), H557:H566)*W566, 0)</f>
        <v>0</v>
      </c>
      <c r="F566" s="12">
        <f t="shared" si="74"/>
        <v>0</v>
      </c>
      <c r="G566" s="12">
        <v>0</v>
      </c>
      <c r="H566" s="12">
        <f t="shared" si="75"/>
        <v>0</v>
      </c>
      <c r="I566" s="12">
        <v>0</v>
      </c>
      <c r="J566" s="12">
        <f t="shared" si="76"/>
        <v>0</v>
      </c>
      <c r="K566" s="12">
        <f t="shared" si="77"/>
        <v>0</v>
      </c>
      <c r="L566" s="12">
        <f t="shared" si="78"/>
        <v>0</v>
      </c>
      <c r="M566" s="13" t="s">
        <v>52</v>
      </c>
      <c r="N566" s="1" t="s">
        <v>687</v>
      </c>
      <c r="O566" s="1" t="s">
        <v>52</v>
      </c>
      <c r="P566" s="1" t="s">
        <v>52</v>
      </c>
      <c r="Q566" s="1" t="s">
        <v>934</v>
      </c>
      <c r="R566" s="1" t="s">
        <v>67</v>
      </c>
      <c r="S566" s="1" t="s">
        <v>67</v>
      </c>
      <c r="T566" s="1" t="s">
        <v>67</v>
      </c>
      <c r="U566">
        <v>1</v>
      </c>
      <c r="V566">
        <v>0</v>
      </c>
      <c r="W566">
        <v>0.03</v>
      </c>
      <c r="AR566" s="1" t="s">
        <v>52</v>
      </c>
      <c r="AS566" s="1" t="s">
        <v>52</v>
      </c>
      <c r="AU566" s="1" t="s">
        <v>945</v>
      </c>
      <c r="AV566">
        <v>312</v>
      </c>
    </row>
    <row r="567" spans="1:48" ht="30" customHeight="1" x14ac:dyDescent="0.3">
      <c r="A567" s="11"/>
      <c r="B567" s="11"/>
      <c r="C567" s="11"/>
      <c r="D567" s="11"/>
      <c r="E567" s="12"/>
      <c r="F567" s="12"/>
      <c r="G567" s="12"/>
      <c r="H567" s="12"/>
      <c r="I567" s="12"/>
      <c r="J567" s="12"/>
      <c r="K567" s="12"/>
      <c r="L567" s="12"/>
      <c r="M567" s="11"/>
      <c r="Q567" s="1" t="s">
        <v>934</v>
      </c>
    </row>
    <row r="568" spans="1:48" ht="30" customHeight="1" x14ac:dyDescent="0.3">
      <c r="A568" s="11"/>
      <c r="B568" s="11"/>
      <c r="C568" s="11"/>
      <c r="D568" s="11"/>
      <c r="E568" s="12"/>
      <c r="F568" s="12"/>
      <c r="G568" s="12"/>
      <c r="H568" s="12"/>
      <c r="I568" s="12"/>
      <c r="J568" s="12"/>
      <c r="K568" s="12"/>
      <c r="L568" s="12"/>
      <c r="M568" s="11"/>
      <c r="Q568" s="1" t="s">
        <v>934</v>
      </c>
    </row>
    <row r="569" spans="1:48" ht="30" customHeight="1" x14ac:dyDescent="0.3">
      <c r="A569" s="11"/>
      <c r="B569" s="11"/>
      <c r="C569" s="11"/>
      <c r="D569" s="11"/>
      <c r="E569" s="12"/>
      <c r="F569" s="12"/>
      <c r="G569" s="12"/>
      <c r="H569" s="12"/>
      <c r="I569" s="12"/>
      <c r="J569" s="12"/>
      <c r="K569" s="12"/>
      <c r="L569" s="12"/>
      <c r="M569" s="11"/>
      <c r="Q569" s="1" t="s">
        <v>934</v>
      </c>
    </row>
    <row r="570" spans="1:48" ht="30" customHeight="1" x14ac:dyDescent="0.3">
      <c r="A570" s="11"/>
      <c r="B570" s="11"/>
      <c r="C570" s="11"/>
      <c r="D570" s="11"/>
      <c r="E570" s="12"/>
      <c r="F570" s="12"/>
      <c r="G570" s="12"/>
      <c r="H570" s="12"/>
      <c r="I570" s="12"/>
      <c r="J570" s="12"/>
      <c r="K570" s="12"/>
      <c r="L570" s="12"/>
      <c r="M570" s="11"/>
      <c r="Q570" s="1" t="s">
        <v>934</v>
      </c>
    </row>
    <row r="571" spans="1:48" ht="30" customHeight="1" x14ac:dyDescent="0.3">
      <c r="A571" s="11"/>
      <c r="B571" s="11"/>
      <c r="C571" s="11"/>
      <c r="D571" s="11"/>
      <c r="E571" s="12"/>
      <c r="F571" s="12"/>
      <c r="G571" s="12"/>
      <c r="H571" s="12"/>
      <c r="I571" s="12"/>
      <c r="J571" s="12"/>
      <c r="K571" s="12"/>
      <c r="L571" s="12"/>
      <c r="M571" s="11"/>
      <c r="Q571" s="1" t="s">
        <v>934</v>
      </c>
    </row>
    <row r="572" spans="1:48" ht="30" customHeight="1" x14ac:dyDescent="0.3">
      <c r="A572" s="11"/>
      <c r="B572" s="11"/>
      <c r="C572" s="11"/>
      <c r="D572" s="11"/>
      <c r="E572" s="12"/>
      <c r="F572" s="12"/>
      <c r="G572" s="12"/>
      <c r="H572" s="12"/>
      <c r="I572" s="12"/>
      <c r="J572" s="12"/>
      <c r="K572" s="12"/>
      <c r="L572" s="12"/>
      <c r="M572" s="11"/>
      <c r="Q572" s="1" t="s">
        <v>934</v>
      </c>
    </row>
    <row r="573" spans="1:48" ht="30" customHeight="1" x14ac:dyDescent="0.3">
      <c r="A573" s="11"/>
      <c r="B573" s="11"/>
      <c r="C573" s="11"/>
      <c r="D573" s="11"/>
      <c r="E573" s="12"/>
      <c r="F573" s="12"/>
      <c r="G573" s="12"/>
      <c r="H573" s="12"/>
      <c r="I573" s="12"/>
      <c r="J573" s="12"/>
      <c r="K573" s="12"/>
      <c r="L573" s="12"/>
      <c r="M573" s="11"/>
      <c r="Q573" s="1" t="s">
        <v>934</v>
      </c>
    </row>
    <row r="574" spans="1:48" ht="30" customHeight="1" x14ac:dyDescent="0.3">
      <c r="A574" s="11"/>
      <c r="B574" s="11"/>
      <c r="C574" s="11"/>
      <c r="D574" s="11"/>
      <c r="E574" s="12"/>
      <c r="F574" s="12"/>
      <c r="G574" s="12"/>
      <c r="H574" s="12"/>
      <c r="I574" s="12"/>
      <c r="J574" s="12"/>
      <c r="K574" s="12"/>
      <c r="L574" s="12"/>
      <c r="M574" s="11"/>
      <c r="Q574" s="1" t="s">
        <v>934</v>
      </c>
    </row>
    <row r="575" spans="1:48" ht="30" customHeight="1" x14ac:dyDescent="0.3">
      <c r="A575" s="11"/>
      <c r="B575" s="11"/>
      <c r="C575" s="11"/>
      <c r="D575" s="11"/>
      <c r="E575" s="12"/>
      <c r="F575" s="12"/>
      <c r="G575" s="12"/>
      <c r="H575" s="12"/>
      <c r="I575" s="12"/>
      <c r="J575" s="12"/>
      <c r="K575" s="12"/>
      <c r="L575" s="12"/>
      <c r="M575" s="11"/>
      <c r="Q575" s="1" t="s">
        <v>934</v>
      </c>
    </row>
    <row r="576" spans="1:48" ht="30" customHeight="1" x14ac:dyDescent="0.3">
      <c r="A576" s="11"/>
      <c r="B576" s="11"/>
      <c r="C576" s="11"/>
      <c r="D576" s="11"/>
      <c r="E576" s="12"/>
      <c r="F576" s="12"/>
      <c r="G576" s="12"/>
      <c r="H576" s="12"/>
      <c r="I576" s="12"/>
      <c r="J576" s="12"/>
      <c r="K576" s="12"/>
      <c r="L576" s="12"/>
      <c r="M576" s="11"/>
      <c r="Q576" s="1" t="s">
        <v>934</v>
      </c>
    </row>
    <row r="577" spans="1:48" ht="30" customHeight="1" x14ac:dyDescent="0.3">
      <c r="A577" s="11"/>
      <c r="B577" s="11"/>
      <c r="C577" s="11"/>
      <c r="D577" s="11"/>
      <c r="E577" s="12"/>
      <c r="F577" s="12"/>
      <c r="G577" s="12"/>
      <c r="H577" s="12"/>
      <c r="I577" s="12"/>
      <c r="J577" s="12"/>
      <c r="K577" s="12"/>
      <c r="L577" s="12"/>
      <c r="M577" s="11"/>
      <c r="Q577" s="1" t="s">
        <v>934</v>
      </c>
    </row>
    <row r="578" spans="1:48" ht="30" customHeight="1" x14ac:dyDescent="0.3">
      <c r="A578" s="13" t="s">
        <v>116</v>
      </c>
      <c r="B578" s="11"/>
      <c r="C578" s="11"/>
      <c r="D578" s="11"/>
      <c r="E578" s="12"/>
      <c r="F578" s="12">
        <f>SUMIF(Q557:Q577,"01020401",F557:F577)</f>
        <v>0</v>
      </c>
      <c r="G578" s="12"/>
      <c r="H578" s="12">
        <f>SUMIF(Q557:Q577,"01020401",H557:H577)</f>
        <v>0</v>
      </c>
      <c r="I578" s="12"/>
      <c r="J578" s="12">
        <f>SUMIF(Q557:Q577,"01020401",J557:J577)</f>
        <v>0</v>
      </c>
      <c r="K578" s="12"/>
      <c r="L578" s="12">
        <f>SUMIF(Q557:Q577,"01020401",L557:L577)</f>
        <v>0</v>
      </c>
      <c r="M578" s="11"/>
      <c r="N578" t="s">
        <v>117</v>
      </c>
    </row>
    <row r="579" spans="1:48" ht="30" customHeight="1" x14ac:dyDescent="0.3">
      <c r="A579" s="13" t="s">
        <v>946</v>
      </c>
      <c r="B579" s="13" t="s">
        <v>935</v>
      </c>
      <c r="C579" s="11"/>
      <c r="D579" s="11"/>
      <c r="E579" s="12"/>
      <c r="F579" s="12"/>
      <c r="G579" s="12"/>
      <c r="H579" s="12"/>
      <c r="I579" s="12"/>
      <c r="J579" s="12"/>
      <c r="K579" s="12"/>
      <c r="L579" s="12"/>
      <c r="M579" s="11"/>
      <c r="Q579" s="1" t="s">
        <v>947</v>
      </c>
    </row>
    <row r="580" spans="1:48" ht="30" customHeight="1" x14ac:dyDescent="0.3">
      <c r="A580" s="13" t="s">
        <v>656</v>
      </c>
      <c r="B580" s="13" t="s">
        <v>657</v>
      </c>
      <c r="C580" s="13" t="s">
        <v>122</v>
      </c>
      <c r="D580" s="11">
        <v>11</v>
      </c>
      <c r="E580" s="12">
        <f>TRUNC(단가대비표!O157,0)</f>
        <v>0</v>
      </c>
      <c r="F580" s="12">
        <f t="shared" ref="F580:F594" si="79">TRUNC(E580*D580, 0)</f>
        <v>0</v>
      </c>
      <c r="G580" s="12">
        <f>TRUNC(단가대비표!P157,0)</f>
        <v>0</v>
      </c>
      <c r="H580" s="12">
        <f t="shared" ref="H580:H594" si="80">TRUNC(G580*D580, 0)</f>
        <v>0</v>
      </c>
      <c r="I580" s="12">
        <f>TRUNC(단가대비표!V157,0)</f>
        <v>0</v>
      </c>
      <c r="J580" s="12">
        <f t="shared" ref="J580:J594" si="81">TRUNC(I580*D580, 0)</f>
        <v>0</v>
      </c>
      <c r="K580" s="12">
        <f t="shared" ref="K580:K594" si="82">TRUNC(E580+G580+I580, 0)</f>
        <v>0</v>
      </c>
      <c r="L580" s="12">
        <f t="shared" ref="L580:L594" si="83">TRUNC(F580+H580+J580, 0)</f>
        <v>0</v>
      </c>
      <c r="M580" s="13" t="s">
        <v>52</v>
      </c>
      <c r="N580" s="1" t="s">
        <v>658</v>
      </c>
      <c r="O580" s="1" t="s">
        <v>52</v>
      </c>
      <c r="P580" s="1" t="s">
        <v>52</v>
      </c>
      <c r="Q580" s="1" t="s">
        <v>947</v>
      </c>
      <c r="R580" s="1" t="s">
        <v>67</v>
      </c>
      <c r="S580" s="1" t="s">
        <v>67</v>
      </c>
      <c r="T580" s="1" t="s">
        <v>66</v>
      </c>
      <c r="X580">
        <v>1</v>
      </c>
      <c r="Y580">
        <v>2</v>
      </c>
      <c r="AR580" s="1" t="s">
        <v>52</v>
      </c>
      <c r="AS580" s="1" t="s">
        <v>52</v>
      </c>
      <c r="AU580" s="1" t="s">
        <v>948</v>
      </c>
      <c r="AV580">
        <v>283</v>
      </c>
    </row>
    <row r="581" spans="1:48" ht="30" customHeight="1" x14ac:dyDescent="0.3">
      <c r="A581" s="13" t="s">
        <v>692</v>
      </c>
      <c r="B581" s="13" t="s">
        <v>657</v>
      </c>
      <c r="C581" s="13" t="s">
        <v>122</v>
      </c>
      <c r="D581" s="11">
        <v>1</v>
      </c>
      <c r="E581" s="12">
        <f>TRUNC(단가대비표!O158,0)</f>
        <v>0</v>
      </c>
      <c r="F581" s="12">
        <f t="shared" si="79"/>
        <v>0</v>
      </c>
      <c r="G581" s="12">
        <f>TRUNC(단가대비표!P158,0)</f>
        <v>0</v>
      </c>
      <c r="H581" s="12">
        <f t="shared" si="80"/>
        <v>0</v>
      </c>
      <c r="I581" s="12">
        <f>TRUNC(단가대비표!V158,0)</f>
        <v>0</v>
      </c>
      <c r="J581" s="12">
        <f t="shared" si="81"/>
        <v>0</v>
      </c>
      <c r="K581" s="12">
        <f t="shared" si="82"/>
        <v>0</v>
      </c>
      <c r="L581" s="12">
        <f t="shared" si="83"/>
        <v>0</v>
      </c>
      <c r="M581" s="13" t="s">
        <v>52</v>
      </c>
      <c r="N581" s="1" t="s">
        <v>693</v>
      </c>
      <c r="O581" s="1" t="s">
        <v>52</v>
      </c>
      <c r="P581" s="1" t="s">
        <v>52</v>
      </c>
      <c r="Q581" s="1" t="s">
        <v>947</v>
      </c>
      <c r="R581" s="1" t="s">
        <v>67</v>
      </c>
      <c r="S581" s="1" t="s">
        <v>67</v>
      </c>
      <c r="T581" s="1" t="s">
        <v>66</v>
      </c>
      <c r="X581">
        <v>1</v>
      </c>
      <c r="Y581">
        <v>2</v>
      </c>
      <c r="AR581" s="1" t="s">
        <v>52</v>
      </c>
      <c r="AS581" s="1" t="s">
        <v>52</v>
      </c>
      <c r="AU581" s="1" t="s">
        <v>949</v>
      </c>
      <c r="AV581">
        <v>284</v>
      </c>
    </row>
    <row r="582" spans="1:48" ht="30" customHeight="1" x14ac:dyDescent="0.3">
      <c r="A582" s="13" t="s">
        <v>695</v>
      </c>
      <c r="B582" s="13" t="s">
        <v>657</v>
      </c>
      <c r="C582" s="13" t="s">
        <v>76</v>
      </c>
      <c r="D582" s="11">
        <v>2</v>
      </c>
      <c r="E582" s="12">
        <f>TRUNC(단가대비표!O159,0)</f>
        <v>0</v>
      </c>
      <c r="F582" s="12">
        <f t="shared" si="79"/>
        <v>0</v>
      </c>
      <c r="G582" s="12">
        <f>TRUNC(단가대비표!P159,0)</f>
        <v>0</v>
      </c>
      <c r="H582" s="12">
        <f t="shared" si="80"/>
        <v>0</v>
      </c>
      <c r="I582" s="12">
        <f>TRUNC(단가대비표!V159,0)</f>
        <v>0</v>
      </c>
      <c r="J582" s="12">
        <f t="shared" si="81"/>
        <v>0</v>
      </c>
      <c r="K582" s="12">
        <f t="shared" si="82"/>
        <v>0</v>
      </c>
      <c r="L582" s="12">
        <f t="shared" si="83"/>
        <v>0</v>
      </c>
      <c r="M582" s="13" t="s">
        <v>52</v>
      </c>
      <c r="N582" s="1" t="s">
        <v>696</v>
      </c>
      <c r="O582" s="1" t="s">
        <v>52</v>
      </c>
      <c r="P582" s="1" t="s">
        <v>52</v>
      </c>
      <c r="Q582" s="1" t="s">
        <v>947</v>
      </c>
      <c r="R582" s="1" t="s">
        <v>67</v>
      </c>
      <c r="S582" s="1" t="s">
        <v>67</v>
      </c>
      <c r="T582" s="1" t="s">
        <v>66</v>
      </c>
      <c r="X582">
        <v>1</v>
      </c>
      <c r="Y582">
        <v>2</v>
      </c>
      <c r="AR582" s="1" t="s">
        <v>52</v>
      </c>
      <c r="AS582" s="1" t="s">
        <v>52</v>
      </c>
      <c r="AU582" s="1" t="s">
        <v>950</v>
      </c>
      <c r="AV582">
        <v>285</v>
      </c>
    </row>
    <row r="583" spans="1:48" ht="30" customHeight="1" x14ac:dyDescent="0.3">
      <c r="A583" s="13" t="s">
        <v>660</v>
      </c>
      <c r="B583" s="13" t="s">
        <v>698</v>
      </c>
      <c r="C583" s="13" t="s">
        <v>122</v>
      </c>
      <c r="D583" s="11">
        <v>11</v>
      </c>
      <c r="E583" s="12">
        <f>TRUNC(단가대비표!O161,0)</f>
        <v>0</v>
      </c>
      <c r="F583" s="12">
        <f t="shared" si="79"/>
        <v>0</v>
      </c>
      <c r="G583" s="12">
        <f>TRUNC(단가대비표!P161,0)</f>
        <v>0</v>
      </c>
      <c r="H583" s="12">
        <f t="shared" si="80"/>
        <v>0</v>
      </c>
      <c r="I583" s="12">
        <f>TRUNC(단가대비표!V161,0)</f>
        <v>0</v>
      </c>
      <c r="J583" s="12">
        <f t="shared" si="81"/>
        <v>0</v>
      </c>
      <c r="K583" s="12">
        <f t="shared" si="82"/>
        <v>0</v>
      </c>
      <c r="L583" s="12">
        <f t="shared" si="83"/>
        <v>0</v>
      </c>
      <c r="M583" s="13" t="s">
        <v>52</v>
      </c>
      <c r="N583" s="1" t="s">
        <v>699</v>
      </c>
      <c r="O583" s="1" t="s">
        <v>52</v>
      </c>
      <c r="P583" s="1" t="s">
        <v>52</v>
      </c>
      <c r="Q583" s="1" t="s">
        <v>947</v>
      </c>
      <c r="R583" s="1" t="s">
        <v>67</v>
      </c>
      <c r="S583" s="1" t="s">
        <v>67</v>
      </c>
      <c r="T583" s="1" t="s">
        <v>66</v>
      </c>
      <c r="X583">
        <v>1</v>
      </c>
      <c r="Y583">
        <v>2</v>
      </c>
      <c r="AR583" s="1" t="s">
        <v>52</v>
      </c>
      <c r="AS583" s="1" t="s">
        <v>52</v>
      </c>
      <c r="AU583" s="1" t="s">
        <v>951</v>
      </c>
      <c r="AV583">
        <v>286</v>
      </c>
    </row>
    <row r="584" spans="1:48" ht="30" customHeight="1" x14ac:dyDescent="0.3">
      <c r="A584" s="13" t="s">
        <v>664</v>
      </c>
      <c r="B584" s="13" t="s">
        <v>665</v>
      </c>
      <c r="C584" s="13" t="s">
        <v>630</v>
      </c>
      <c r="D584" s="11">
        <v>1</v>
      </c>
      <c r="E584" s="12">
        <f>ROUNDDOWN(SUMIF(X580:X594, RIGHTB(N584, 1), F580:F594)*W584, 0)</f>
        <v>0</v>
      </c>
      <c r="F584" s="12">
        <f t="shared" si="79"/>
        <v>0</v>
      </c>
      <c r="G584" s="12">
        <v>0</v>
      </c>
      <c r="H584" s="12">
        <f t="shared" si="80"/>
        <v>0</v>
      </c>
      <c r="I584" s="12">
        <v>0</v>
      </c>
      <c r="J584" s="12">
        <f t="shared" si="81"/>
        <v>0</v>
      </c>
      <c r="K584" s="12">
        <f t="shared" si="82"/>
        <v>0</v>
      </c>
      <c r="L584" s="12">
        <f t="shared" si="83"/>
        <v>0</v>
      </c>
      <c r="M584" s="13" t="s">
        <v>52</v>
      </c>
      <c r="N584" s="1" t="s">
        <v>649</v>
      </c>
      <c r="O584" s="1" t="s">
        <v>52</v>
      </c>
      <c r="P584" s="1" t="s">
        <v>52</v>
      </c>
      <c r="Q584" s="1" t="s">
        <v>947</v>
      </c>
      <c r="R584" s="1" t="s">
        <v>67</v>
      </c>
      <c r="S584" s="1" t="s">
        <v>67</v>
      </c>
      <c r="T584" s="1" t="s">
        <v>67</v>
      </c>
      <c r="U584">
        <v>0</v>
      </c>
      <c r="V584">
        <v>0</v>
      </c>
      <c r="W584">
        <v>0.2</v>
      </c>
      <c r="AR584" s="1" t="s">
        <v>52</v>
      </c>
      <c r="AS584" s="1" t="s">
        <v>52</v>
      </c>
      <c r="AU584" s="1" t="s">
        <v>952</v>
      </c>
      <c r="AV584">
        <v>323</v>
      </c>
    </row>
    <row r="585" spans="1:48" ht="30" customHeight="1" x14ac:dyDescent="0.3">
      <c r="A585" s="13" t="s">
        <v>667</v>
      </c>
      <c r="B585" s="13" t="s">
        <v>668</v>
      </c>
      <c r="C585" s="13" t="s">
        <v>630</v>
      </c>
      <c r="D585" s="11">
        <v>1</v>
      </c>
      <c r="E585" s="12">
        <f>ROUNDDOWN(SUMIF(Y580:Y594, RIGHTB(N585, 1), F580:F594)*W585, 0)</f>
        <v>0</v>
      </c>
      <c r="F585" s="12">
        <f t="shared" si="79"/>
        <v>0</v>
      </c>
      <c r="G585" s="12">
        <v>0</v>
      </c>
      <c r="H585" s="12">
        <f t="shared" si="80"/>
        <v>0</v>
      </c>
      <c r="I585" s="12">
        <v>0</v>
      </c>
      <c r="J585" s="12">
        <f t="shared" si="81"/>
        <v>0</v>
      </c>
      <c r="K585" s="12">
        <f t="shared" si="82"/>
        <v>0</v>
      </c>
      <c r="L585" s="12">
        <f t="shared" si="83"/>
        <v>0</v>
      </c>
      <c r="M585" s="13" t="s">
        <v>52</v>
      </c>
      <c r="N585" s="1" t="s">
        <v>669</v>
      </c>
      <c r="O585" s="1" t="s">
        <v>52</v>
      </c>
      <c r="P585" s="1" t="s">
        <v>52</v>
      </c>
      <c r="Q585" s="1" t="s">
        <v>947</v>
      </c>
      <c r="R585" s="1" t="s">
        <v>67</v>
      </c>
      <c r="S585" s="1" t="s">
        <v>67</v>
      </c>
      <c r="T585" s="1" t="s">
        <v>67</v>
      </c>
      <c r="U585">
        <v>0</v>
      </c>
      <c r="V585">
        <v>0</v>
      </c>
      <c r="W585">
        <v>0.02</v>
      </c>
      <c r="AR585" s="1" t="s">
        <v>52</v>
      </c>
      <c r="AS585" s="1" t="s">
        <v>52</v>
      </c>
      <c r="AU585" s="1" t="s">
        <v>953</v>
      </c>
      <c r="AV585">
        <v>324</v>
      </c>
    </row>
    <row r="586" spans="1:48" ht="30" customHeight="1" x14ac:dyDescent="0.3">
      <c r="A586" s="13" t="s">
        <v>671</v>
      </c>
      <c r="B586" s="13" t="s">
        <v>615</v>
      </c>
      <c r="C586" s="13" t="s">
        <v>76</v>
      </c>
      <c r="D586" s="11">
        <v>3</v>
      </c>
      <c r="E586" s="12">
        <f>TRUNC(단가대비표!O162,0)</f>
        <v>0</v>
      </c>
      <c r="F586" s="12">
        <f t="shared" si="79"/>
        <v>0</v>
      </c>
      <c r="G586" s="12">
        <f>TRUNC(단가대비표!P162,0)</f>
        <v>0</v>
      </c>
      <c r="H586" s="12">
        <f t="shared" si="80"/>
        <v>0</v>
      </c>
      <c r="I586" s="12">
        <f>TRUNC(단가대비표!V162,0)</f>
        <v>0</v>
      </c>
      <c r="J586" s="12">
        <f t="shared" si="81"/>
        <v>0</v>
      </c>
      <c r="K586" s="12">
        <f t="shared" si="82"/>
        <v>0</v>
      </c>
      <c r="L586" s="12">
        <f t="shared" si="83"/>
        <v>0</v>
      </c>
      <c r="M586" s="13" t="s">
        <v>52</v>
      </c>
      <c r="N586" s="1" t="s">
        <v>672</v>
      </c>
      <c r="O586" s="1" t="s">
        <v>52</v>
      </c>
      <c r="P586" s="1" t="s">
        <v>52</v>
      </c>
      <c r="Q586" s="1" t="s">
        <v>947</v>
      </c>
      <c r="R586" s="1" t="s">
        <v>67</v>
      </c>
      <c r="S586" s="1" t="s">
        <v>67</v>
      </c>
      <c r="T586" s="1" t="s">
        <v>66</v>
      </c>
      <c r="AR586" s="1" t="s">
        <v>52</v>
      </c>
      <c r="AS586" s="1" t="s">
        <v>52</v>
      </c>
      <c r="AU586" s="1" t="s">
        <v>954</v>
      </c>
      <c r="AV586">
        <v>287</v>
      </c>
    </row>
    <row r="587" spans="1:48" ht="30" customHeight="1" x14ac:dyDescent="0.3">
      <c r="A587" s="13" t="s">
        <v>674</v>
      </c>
      <c r="B587" s="13" t="s">
        <v>615</v>
      </c>
      <c r="C587" s="13" t="s">
        <v>122</v>
      </c>
      <c r="D587" s="11">
        <v>3</v>
      </c>
      <c r="E587" s="12">
        <f>TRUNC(단가대비표!O163,0)</f>
        <v>0</v>
      </c>
      <c r="F587" s="12">
        <f t="shared" si="79"/>
        <v>0</v>
      </c>
      <c r="G587" s="12">
        <f>TRUNC(단가대비표!P163,0)</f>
        <v>0</v>
      </c>
      <c r="H587" s="12">
        <f t="shared" si="80"/>
        <v>0</v>
      </c>
      <c r="I587" s="12">
        <f>TRUNC(단가대비표!V163,0)</f>
        <v>0</v>
      </c>
      <c r="J587" s="12">
        <f t="shared" si="81"/>
        <v>0</v>
      </c>
      <c r="K587" s="12">
        <f t="shared" si="82"/>
        <v>0</v>
      </c>
      <c r="L587" s="12">
        <f t="shared" si="83"/>
        <v>0</v>
      </c>
      <c r="M587" s="13" t="s">
        <v>52</v>
      </c>
      <c r="N587" s="1" t="s">
        <v>675</v>
      </c>
      <c r="O587" s="1" t="s">
        <v>52</v>
      </c>
      <c r="P587" s="1" t="s">
        <v>52</v>
      </c>
      <c r="Q587" s="1" t="s">
        <v>947</v>
      </c>
      <c r="R587" s="1" t="s">
        <v>67</v>
      </c>
      <c r="S587" s="1" t="s">
        <v>67</v>
      </c>
      <c r="T587" s="1" t="s">
        <v>66</v>
      </c>
      <c r="AR587" s="1" t="s">
        <v>52</v>
      </c>
      <c r="AS587" s="1" t="s">
        <v>52</v>
      </c>
      <c r="AU587" s="1" t="s">
        <v>955</v>
      </c>
      <c r="AV587">
        <v>288</v>
      </c>
    </row>
    <row r="588" spans="1:48" ht="30" customHeight="1" x14ac:dyDescent="0.3">
      <c r="A588" s="13" t="s">
        <v>677</v>
      </c>
      <c r="B588" s="13" t="s">
        <v>678</v>
      </c>
      <c r="C588" s="13" t="s">
        <v>122</v>
      </c>
      <c r="D588" s="11">
        <v>1</v>
      </c>
      <c r="E588" s="12">
        <f>TRUNC(단가대비표!O164,0)</f>
        <v>0</v>
      </c>
      <c r="F588" s="12">
        <f t="shared" si="79"/>
        <v>0</v>
      </c>
      <c r="G588" s="12">
        <f>TRUNC(단가대비표!P164,0)</f>
        <v>0</v>
      </c>
      <c r="H588" s="12">
        <f t="shared" si="80"/>
        <v>0</v>
      </c>
      <c r="I588" s="12">
        <f>TRUNC(단가대비표!V164,0)</f>
        <v>0</v>
      </c>
      <c r="J588" s="12">
        <f t="shared" si="81"/>
        <v>0</v>
      </c>
      <c r="K588" s="12">
        <f t="shared" si="82"/>
        <v>0</v>
      </c>
      <c r="L588" s="12">
        <f t="shared" si="83"/>
        <v>0</v>
      </c>
      <c r="M588" s="13" t="s">
        <v>52</v>
      </c>
      <c r="N588" s="1" t="s">
        <v>679</v>
      </c>
      <c r="O588" s="1" t="s">
        <v>52</v>
      </c>
      <c r="P588" s="1" t="s">
        <v>52</v>
      </c>
      <c r="Q588" s="1" t="s">
        <v>947</v>
      </c>
      <c r="R588" s="1" t="s">
        <v>67</v>
      </c>
      <c r="S588" s="1" t="s">
        <v>67</v>
      </c>
      <c r="T588" s="1" t="s">
        <v>66</v>
      </c>
      <c r="AR588" s="1" t="s">
        <v>52</v>
      </c>
      <c r="AS588" s="1" t="s">
        <v>52</v>
      </c>
      <c r="AU588" s="1" t="s">
        <v>956</v>
      </c>
      <c r="AV588">
        <v>289</v>
      </c>
    </row>
    <row r="589" spans="1:48" ht="30" customHeight="1" x14ac:dyDescent="0.3">
      <c r="A589" s="13" t="s">
        <v>706</v>
      </c>
      <c r="B589" s="13" t="s">
        <v>707</v>
      </c>
      <c r="C589" s="13" t="s">
        <v>76</v>
      </c>
      <c r="D589" s="11">
        <v>1</v>
      </c>
      <c r="E589" s="12">
        <f>TRUNC(단가대비표!O165,0)</f>
        <v>0</v>
      </c>
      <c r="F589" s="12">
        <f t="shared" si="79"/>
        <v>0</v>
      </c>
      <c r="G589" s="12">
        <f>TRUNC(단가대비표!P165,0)</f>
        <v>0</v>
      </c>
      <c r="H589" s="12">
        <f t="shared" si="80"/>
        <v>0</v>
      </c>
      <c r="I589" s="12">
        <f>TRUNC(단가대비표!V165,0)</f>
        <v>0</v>
      </c>
      <c r="J589" s="12">
        <f t="shared" si="81"/>
        <v>0</v>
      </c>
      <c r="K589" s="12">
        <f t="shared" si="82"/>
        <v>0</v>
      </c>
      <c r="L589" s="12">
        <f t="shared" si="83"/>
        <v>0</v>
      </c>
      <c r="M589" s="13" t="s">
        <v>52</v>
      </c>
      <c r="N589" s="1" t="s">
        <v>708</v>
      </c>
      <c r="O589" s="1" t="s">
        <v>52</v>
      </c>
      <c r="P589" s="1" t="s">
        <v>52</v>
      </c>
      <c r="Q589" s="1" t="s">
        <v>947</v>
      </c>
      <c r="R589" s="1" t="s">
        <v>67</v>
      </c>
      <c r="S589" s="1" t="s">
        <v>67</v>
      </c>
      <c r="T589" s="1" t="s">
        <v>66</v>
      </c>
      <c r="AR589" s="1" t="s">
        <v>52</v>
      </c>
      <c r="AS589" s="1" t="s">
        <v>52</v>
      </c>
      <c r="AU589" s="1" t="s">
        <v>957</v>
      </c>
      <c r="AV589">
        <v>290</v>
      </c>
    </row>
    <row r="590" spans="1:48" ht="30" customHeight="1" x14ac:dyDescent="0.3">
      <c r="A590" s="13" t="s">
        <v>710</v>
      </c>
      <c r="B590" s="13" t="s">
        <v>52</v>
      </c>
      <c r="C590" s="13" t="s">
        <v>52</v>
      </c>
      <c r="D590" s="11">
        <v>1</v>
      </c>
      <c r="E590" s="12">
        <f>TRUNC(일위대가목록!E94,0)</f>
        <v>0</v>
      </c>
      <c r="F590" s="12">
        <f t="shared" si="79"/>
        <v>0</v>
      </c>
      <c r="G590" s="12">
        <f>TRUNC(일위대가목록!F94,0)</f>
        <v>0</v>
      </c>
      <c r="H590" s="12">
        <f t="shared" si="80"/>
        <v>0</v>
      </c>
      <c r="I590" s="12">
        <f>TRUNC(일위대가목록!G94,0)</f>
        <v>0</v>
      </c>
      <c r="J590" s="12">
        <f t="shared" si="81"/>
        <v>0</v>
      </c>
      <c r="K590" s="12">
        <f t="shared" si="82"/>
        <v>0</v>
      </c>
      <c r="L590" s="12">
        <f t="shared" si="83"/>
        <v>0</v>
      </c>
      <c r="M590" s="13" t="s">
        <v>711</v>
      </c>
      <c r="N590" s="1" t="s">
        <v>712</v>
      </c>
      <c r="O590" s="1" t="s">
        <v>52</v>
      </c>
      <c r="P590" s="1" t="s">
        <v>52</v>
      </c>
      <c r="Q590" s="1" t="s">
        <v>947</v>
      </c>
      <c r="R590" s="1" t="s">
        <v>66</v>
      </c>
      <c r="S590" s="1" t="s">
        <v>67</v>
      </c>
      <c r="T590" s="1" t="s">
        <v>67</v>
      </c>
      <c r="AR590" s="1" t="s">
        <v>52</v>
      </c>
      <c r="AS590" s="1" t="s">
        <v>52</v>
      </c>
      <c r="AU590" s="1" t="s">
        <v>958</v>
      </c>
      <c r="AV590">
        <v>282</v>
      </c>
    </row>
    <row r="591" spans="1:48" ht="30" customHeight="1" x14ac:dyDescent="0.3">
      <c r="A591" s="13" t="s">
        <v>681</v>
      </c>
      <c r="B591" s="13" t="s">
        <v>634</v>
      </c>
      <c r="C591" s="13" t="s">
        <v>635</v>
      </c>
      <c r="D591" s="11">
        <v>1</v>
      </c>
      <c r="E591" s="12">
        <f>TRUNC(단가대비표!O177,0)</f>
        <v>0</v>
      </c>
      <c r="F591" s="12">
        <f t="shared" si="79"/>
        <v>0</v>
      </c>
      <c r="G591" s="12">
        <f>TRUNC(단가대비표!P177,0)</f>
        <v>0</v>
      </c>
      <c r="H591" s="12">
        <f t="shared" si="80"/>
        <v>0</v>
      </c>
      <c r="I591" s="12">
        <f>TRUNC(단가대비표!V177,0)</f>
        <v>0</v>
      </c>
      <c r="J591" s="12">
        <f t="shared" si="81"/>
        <v>0</v>
      </c>
      <c r="K591" s="12">
        <f t="shared" si="82"/>
        <v>0</v>
      </c>
      <c r="L591" s="12">
        <f t="shared" si="83"/>
        <v>0</v>
      </c>
      <c r="M591" s="13" t="s">
        <v>52</v>
      </c>
      <c r="N591" s="1" t="s">
        <v>682</v>
      </c>
      <c r="O591" s="1" t="s">
        <v>52</v>
      </c>
      <c r="P591" s="1" t="s">
        <v>52</v>
      </c>
      <c r="Q591" s="1" t="s">
        <v>947</v>
      </c>
      <c r="R591" s="1" t="s">
        <v>67</v>
      </c>
      <c r="S591" s="1" t="s">
        <v>67</v>
      </c>
      <c r="T591" s="1" t="s">
        <v>66</v>
      </c>
      <c r="Z591">
        <v>3</v>
      </c>
      <c r="AR591" s="1" t="s">
        <v>52</v>
      </c>
      <c r="AS591" s="1" t="s">
        <v>52</v>
      </c>
      <c r="AU591" s="1" t="s">
        <v>959</v>
      </c>
      <c r="AV591">
        <v>291</v>
      </c>
    </row>
    <row r="592" spans="1:48" ht="30" customHeight="1" x14ac:dyDescent="0.3">
      <c r="A592" s="13" t="s">
        <v>715</v>
      </c>
      <c r="B592" s="13" t="s">
        <v>634</v>
      </c>
      <c r="C592" s="13" t="s">
        <v>635</v>
      </c>
      <c r="D592" s="11">
        <v>1</v>
      </c>
      <c r="E592" s="12">
        <f>TRUNC(단가대비표!O179,0)</f>
        <v>0</v>
      </c>
      <c r="F592" s="12">
        <f t="shared" si="79"/>
        <v>0</v>
      </c>
      <c r="G592" s="12">
        <f>TRUNC(단가대비표!P179,0)</f>
        <v>0</v>
      </c>
      <c r="H592" s="12">
        <f t="shared" si="80"/>
        <v>0</v>
      </c>
      <c r="I592" s="12">
        <f>TRUNC(단가대비표!V179,0)</f>
        <v>0</v>
      </c>
      <c r="J592" s="12">
        <f t="shared" si="81"/>
        <v>0</v>
      </c>
      <c r="K592" s="12">
        <f t="shared" si="82"/>
        <v>0</v>
      </c>
      <c r="L592" s="12">
        <f t="shared" si="83"/>
        <v>0</v>
      </c>
      <c r="M592" s="13" t="s">
        <v>52</v>
      </c>
      <c r="N592" s="1" t="s">
        <v>716</v>
      </c>
      <c r="O592" s="1" t="s">
        <v>52</v>
      </c>
      <c r="P592" s="1" t="s">
        <v>52</v>
      </c>
      <c r="Q592" s="1" t="s">
        <v>947</v>
      </c>
      <c r="R592" s="1" t="s">
        <v>67</v>
      </c>
      <c r="S592" s="1" t="s">
        <v>67</v>
      </c>
      <c r="T592" s="1" t="s">
        <v>66</v>
      </c>
      <c r="Z592">
        <v>3</v>
      </c>
      <c r="AR592" s="1" t="s">
        <v>52</v>
      </c>
      <c r="AS592" s="1" t="s">
        <v>52</v>
      </c>
      <c r="AU592" s="1" t="s">
        <v>960</v>
      </c>
      <c r="AV592">
        <v>292</v>
      </c>
    </row>
    <row r="593" spans="1:48" ht="30" customHeight="1" x14ac:dyDescent="0.3">
      <c r="A593" s="13" t="s">
        <v>684</v>
      </c>
      <c r="B593" s="13" t="s">
        <v>634</v>
      </c>
      <c r="C593" s="13" t="s">
        <v>635</v>
      </c>
      <c r="D593" s="11">
        <v>1</v>
      </c>
      <c r="E593" s="12">
        <f>TRUNC(단가대비표!O180,0)</f>
        <v>0</v>
      </c>
      <c r="F593" s="12">
        <f t="shared" si="79"/>
        <v>0</v>
      </c>
      <c r="G593" s="12">
        <f>TRUNC(단가대비표!P180,0)</f>
        <v>0</v>
      </c>
      <c r="H593" s="12">
        <f t="shared" si="80"/>
        <v>0</v>
      </c>
      <c r="I593" s="12">
        <f>TRUNC(단가대비표!V180,0)</f>
        <v>0</v>
      </c>
      <c r="J593" s="12">
        <f t="shared" si="81"/>
        <v>0</v>
      </c>
      <c r="K593" s="12">
        <f t="shared" si="82"/>
        <v>0</v>
      </c>
      <c r="L593" s="12">
        <f t="shared" si="83"/>
        <v>0</v>
      </c>
      <c r="M593" s="13" t="s">
        <v>52</v>
      </c>
      <c r="N593" s="1" t="s">
        <v>685</v>
      </c>
      <c r="O593" s="1" t="s">
        <v>52</v>
      </c>
      <c r="P593" s="1" t="s">
        <v>52</v>
      </c>
      <c r="Q593" s="1" t="s">
        <v>947</v>
      </c>
      <c r="R593" s="1" t="s">
        <v>67</v>
      </c>
      <c r="S593" s="1" t="s">
        <v>67</v>
      </c>
      <c r="T593" s="1" t="s">
        <v>66</v>
      </c>
      <c r="Z593">
        <v>3</v>
      </c>
      <c r="AR593" s="1" t="s">
        <v>52</v>
      </c>
      <c r="AS593" s="1" t="s">
        <v>52</v>
      </c>
      <c r="AU593" s="1" t="s">
        <v>961</v>
      </c>
      <c r="AV593">
        <v>293</v>
      </c>
    </row>
    <row r="594" spans="1:48" ht="30" customHeight="1" x14ac:dyDescent="0.3">
      <c r="A594" s="13" t="s">
        <v>647</v>
      </c>
      <c r="B594" s="13" t="s">
        <v>648</v>
      </c>
      <c r="C594" s="13" t="s">
        <v>630</v>
      </c>
      <c r="D594" s="11">
        <v>1</v>
      </c>
      <c r="E594" s="12">
        <f>ROUNDDOWN(SUMIF(Z580:Z594, RIGHTB(N594, 1), H580:H594)*W594, 0)</f>
        <v>0</v>
      </c>
      <c r="F594" s="12">
        <f t="shared" si="79"/>
        <v>0</v>
      </c>
      <c r="G594" s="12">
        <v>0</v>
      </c>
      <c r="H594" s="12">
        <f t="shared" si="80"/>
        <v>0</v>
      </c>
      <c r="I594" s="12">
        <v>0</v>
      </c>
      <c r="J594" s="12">
        <f t="shared" si="81"/>
        <v>0</v>
      </c>
      <c r="K594" s="12">
        <f t="shared" si="82"/>
        <v>0</v>
      </c>
      <c r="L594" s="12">
        <f t="shared" si="83"/>
        <v>0</v>
      </c>
      <c r="M594" s="13" t="s">
        <v>52</v>
      </c>
      <c r="N594" s="1" t="s">
        <v>687</v>
      </c>
      <c r="O594" s="1" t="s">
        <v>52</v>
      </c>
      <c r="P594" s="1" t="s">
        <v>52</v>
      </c>
      <c r="Q594" s="1" t="s">
        <v>947</v>
      </c>
      <c r="R594" s="1" t="s">
        <v>67</v>
      </c>
      <c r="S594" s="1" t="s">
        <v>67</v>
      </c>
      <c r="T594" s="1" t="s">
        <v>67</v>
      </c>
      <c r="U594">
        <v>1</v>
      </c>
      <c r="V594">
        <v>0</v>
      </c>
      <c r="W594">
        <v>0.03</v>
      </c>
      <c r="AR594" s="1" t="s">
        <v>52</v>
      </c>
      <c r="AS594" s="1" t="s">
        <v>52</v>
      </c>
      <c r="AU594" s="1" t="s">
        <v>962</v>
      </c>
      <c r="AV594">
        <v>313</v>
      </c>
    </row>
    <row r="595" spans="1:48" ht="30" customHeight="1" x14ac:dyDescent="0.3">
      <c r="A595" s="11"/>
      <c r="B595" s="11"/>
      <c r="C595" s="11"/>
      <c r="D595" s="11"/>
      <c r="E595" s="12"/>
      <c r="F595" s="12"/>
      <c r="G595" s="12"/>
      <c r="H595" s="12"/>
      <c r="I595" s="12"/>
      <c r="J595" s="12"/>
      <c r="K595" s="12"/>
      <c r="L595" s="12"/>
      <c r="M595" s="11"/>
      <c r="Q595" s="1" t="s">
        <v>947</v>
      </c>
    </row>
    <row r="596" spans="1:48" ht="30" customHeight="1" x14ac:dyDescent="0.3">
      <c r="A596" s="11"/>
      <c r="B596" s="11"/>
      <c r="C596" s="11"/>
      <c r="D596" s="11"/>
      <c r="E596" s="12"/>
      <c r="F596" s="12"/>
      <c r="G596" s="12"/>
      <c r="H596" s="12"/>
      <c r="I596" s="12"/>
      <c r="J596" s="12"/>
      <c r="K596" s="12"/>
      <c r="L596" s="12"/>
      <c r="M596" s="11"/>
      <c r="Q596" s="1" t="s">
        <v>947</v>
      </c>
    </row>
    <row r="597" spans="1:48" ht="30" customHeight="1" x14ac:dyDescent="0.3">
      <c r="A597" s="11"/>
      <c r="B597" s="11"/>
      <c r="C597" s="11"/>
      <c r="D597" s="11"/>
      <c r="E597" s="12"/>
      <c r="F597" s="12"/>
      <c r="G597" s="12"/>
      <c r="H597" s="12"/>
      <c r="I597" s="12"/>
      <c r="J597" s="12"/>
      <c r="K597" s="12"/>
      <c r="L597" s="12"/>
      <c r="M597" s="11"/>
      <c r="Q597" s="1" t="s">
        <v>947</v>
      </c>
    </row>
    <row r="598" spans="1:48" ht="30" customHeight="1" x14ac:dyDescent="0.3">
      <c r="A598" s="11"/>
      <c r="B598" s="11"/>
      <c r="C598" s="11"/>
      <c r="D598" s="11"/>
      <c r="E598" s="12"/>
      <c r="F598" s="12"/>
      <c r="G598" s="12"/>
      <c r="H598" s="12"/>
      <c r="I598" s="12"/>
      <c r="J598" s="12"/>
      <c r="K598" s="12"/>
      <c r="L598" s="12"/>
      <c r="M598" s="11"/>
      <c r="Q598" s="1" t="s">
        <v>947</v>
      </c>
    </row>
    <row r="599" spans="1:48" ht="30" customHeight="1" x14ac:dyDescent="0.3">
      <c r="A599" s="11"/>
      <c r="B599" s="11"/>
      <c r="C599" s="11"/>
      <c r="D599" s="11"/>
      <c r="E599" s="12"/>
      <c r="F599" s="12"/>
      <c r="G599" s="12"/>
      <c r="H599" s="12"/>
      <c r="I599" s="12"/>
      <c r="J599" s="12"/>
      <c r="K599" s="12"/>
      <c r="L599" s="12"/>
      <c r="M599" s="11"/>
      <c r="Q599" s="1" t="s">
        <v>947</v>
      </c>
    </row>
    <row r="600" spans="1:48" ht="30" customHeight="1" x14ac:dyDescent="0.3">
      <c r="A600" s="11"/>
      <c r="B600" s="11"/>
      <c r="C600" s="11"/>
      <c r="D600" s="11"/>
      <c r="E600" s="12"/>
      <c r="F600" s="12"/>
      <c r="G600" s="12"/>
      <c r="H600" s="12"/>
      <c r="I600" s="12"/>
      <c r="J600" s="12"/>
      <c r="K600" s="12"/>
      <c r="L600" s="12"/>
      <c r="M600" s="11"/>
      <c r="Q600" s="1" t="s">
        <v>947</v>
      </c>
    </row>
    <row r="601" spans="1:48" ht="30" customHeight="1" x14ac:dyDescent="0.3">
      <c r="A601" s="13" t="s">
        <v>116</v>
      </c>
      <c r="B601" s="11"/>
      <c r="C601" s="11"/>
      <c r="D601" s="11"/>
      <c r="E601" s="12"/>
      <c r="F601" s="12">
        <f>SUMIF(Q580:Q600,"01020402",F580:F600)</f>
        <v>0</v>
      </c>
      <c r="G601" s="12"/>
      <c r="H601" s="12">
        <f>SUMIF(Q580:Q600,"01020402",H580:H600)</f>
        <v>0</v>
      </c>
      <c r="I601" s="12"/>
      <c r="J601" s="12">
        <f>SUMIF(Q580:Q600,"01020402",J580:J600)</f>
        <v>0</v>
      </c>
      <c r="K601" s="12"/>
      <c r="L601" s="12">
        <f>SUMIF(Q580:Q600,"01020402",L580:L600)</f>
        <v>0</v>
      </c>
      <c r="M601" s="11"/>
      <c r="N601" t="s">
        <v>117</v>
      </c>
    </row>
    <row r="602" spans="1:48" ht="30" customHeight="1" x14ac:dyDescent="0.3">
      <c r="A602" s="13" t="s">
        <v>967</v>
      </c>
      <c r="B602" s="13" t="s">
        <v>969</v>
      </c>
      <c r="C602" s="11"/>
      <c r="D602" s="11"/>
      <c r="E602" s="12"/>
      <c r="F602" s="12"/>
      <c r="G602" s="12"/>
      <c r="H602" s="12"/>
      <c r="I602" s="12"/>
      <c r="J602" s="12"/>
      <c r="K602" s="12"/>
      <c r="L602" s="12"/>
      <c r="M602" s="11"/>
      <c r="Q602" s="1" t="s">
        <v>968</v>
      </c>
    </row>
    <row r="603" spans="1:48" ht="30" customHeight="1" x14ac:dyDescent="0.3">
      <c r="A603" s="13" t="s">
        <v>735</v>
      </c>
      <c r="B603" s="13" t="s">
        <v>52</v>
      </c>
      <c r="C603" s="13" t="s">
        <v>98</v>
      </c>
      <c r="D603" s="11">
        <v>2</v>
      </c>
      <c r="E603" s="12">
        <f>TRUNC(일위대가목록!E121,0)</f>
        <v>0</v>
      </c>
      <c r="F603" s="12">
        <f>TRUNC(E603*D603, 0)</f>
        <v>0</v>
      </c>
      <c r="G603" s="12">
        <f>TRUNC(일위대가목록!F121,0)</f>
        <v>0</v>
      </c>
      <c r="H603" s="12">
        <f>TRUNC(G603*D603, 0)</f>
        <v>0</v>
      </c>
      <c r="I603" s="12">
        <f>TRUNC(일위대가목록!G121,0)</f>
        <v>0</v>
      </c>
      <c r="J603" s="12">
        <f>TRUNC(I603*D603, 0)</f>
        <v>0</v>
      </c>
      <c r="K603" s="12">
        <f>TRUNC(E603+G603+I603, 0)</f>
        <v>0</v>
      </c>
      <c r="L603" s="12">
        <f>TRUNC(F603+H603+J603, 0)</f>
        <v>0</v>
      </c>
      <c r="M603" s="13" t="s">
        <v>736</v>
      </c>
      <c r="N603" s="1" t="s">
        <v>737</v>
      </c>
      <c r="O603" s="1" t="s">
        <v>52</v>
      </c>
      <c r="P603" s="1" t="s">
        <v>52</v>
      </c>
      <c r="Q603" s="1" t="s">
        <v>968</v>
      </c>
      <c r="R603" s="1" t="s">
        <v>66</v>
      </c>
      <c r="S603" s="1" t="s">
        <v>67</v>
      </c>
      <c r="T603" s="1" t="s">
        <v>67</v>
      </c>
      <c r="AR603" s="1" t="s">
        <v>52</v>
      </c>
      <c r="AS603" s="1" t="s">
        <v>52</v>
      </c>
      <c r="AU603" s="1" t="s">
        <v>970</v>
      </c>
      <c r="AV603">
        <v>297</v>
      </c>
    </row>
    <row r="604" spans="1:48" ht="30" customHeight="1" x14ac:dyDescent="0.3">
      <c r="A604" s="11"/>
      <c r="B604" s="11"/>
      <c r="C604" s="11"/>
      <c r="D604" s="11"/>
      <c r="E604" s="12"/>
      <c r="F604" s="12"/>
      <c r="G604" s="12"/>
      <c r="H604" s="12"/>
      <c r="I604" s="12"/>
      <c r="J604" s="12"/>
      <c r="K604" s="12"/>
      <c r="L604" s="12"/>
      <c r="M604" s="11"/>
      <c r="Q604" s="1" t="s">
        <v>968</v>
      </c>
    </row>
    <row r="605" spans="1:48" ht="30" customHeight="1" x14ac:dyDescent="0.3">
      <c r="A605" s="11"/>
      <c r="B605" s="11"/>
      <c r="C605" s="11"/>
      <c r="D605" s="11"/>
      <c r="E605" s="12"/>
      <c r="F605" s="12"/>
      <c r="G605" s="12"/>
      <c r="H605" s="12"/>
      <c r="I605" s="12"/>
      <c r="J605" s="12"/>
      <c r="K605" s="12"/>
      <c r="L605" s="12"/>
      <c r="M605" s="11"/>
      <c r="Q605" s="1" t="s">
        <v>968</v>
      </c>
    </row>
    <row r="606" spans="1:48" ht="30" customHeight="1" x14ac:dyDescent="0.3">
      <c r="A606" s="11"/>
      <c r="B606" s="11"/>
      <c r="C606" s="11"/>
      <c r="D606" s="11"/>
      <c r="E606" s="12"/>
      <c r="F606" s="12"/>
      <c r="G606" s="12"/>
      <c r="H606" s="12"/>
      <c r="I606" s="12"/>
      <c r="J606" s="12"/>
      <c r="K606" s="12"/>
      <c r="L606" s="12"/>
      <c r="M606" s="11"/>
      <c r="Q606" s="1" t="s">
        <v>968</v>
      </c>
    </row>
    <row r="607" spans="1:48" ht="30" customHeight="1" x14ac:dyDescent="0.3">
      <c r="A607" s="11"/>
      <c r="B607" s="11"/>
      <c r="C607" s="11"/>
      <c r="D607" s="11"/>
      <c r="E607" s="12"/>
      <c r="F607" s="12"/>
      <c r="G607" s="12"/>
      <c r="H607" s="12"/>
      <c r="I607" s="12"/>
      <c r="J607" s="12"/>
      <c r="K607" s="12"/>
      <c r="L607" s="12"/>
      <c r="M607" s="11"/>
      <c r="Q607" s="1" t="s">
        <v>968</v>
      </c>
    </row>
    <row r="608" spans="1:48" ht="30" customHeight="1" x14ac:dyDescent="0.3">
      <c r="A608" s="11"/>
      <c r="B608" s="11"/>
      <c r="C608" s="11"/>
      <c r="D608" s="11"/>
      <c r="E608" s="12"/>
      <c r="F608" s="12"/>
      <c r="G608" s="12"/>
      <c r="H608" s="12"/>
      <c r="I608" s="12"/>
      <c r="J608" s="12"/>
      <c r="K608" s="12"/>
      <c r="L608" s="12"/>
      <c r="M608" s="11"/>
      <c r="Q608" s="1" t="s">
        <v>968</v>
      </c>
    </row>
    <row r="609" spans="1:17" ht="30" customHeight="1" x14ac:dyDescent="0.3">
      <c r="A609" s="11"/>
      <c r="B609" s="11"/>
      <c r="C609" s="11"/>
      <c r="D609" s="11"/>
      <c r="E609" s="12"/>
      <c r="F609" s="12"/>
      <c r="G609" s="12"/>
      <c r="H609" s="12"/>
      <c r="I609" s="12"/>
      <c r="J609" s="12"/>
      <c r="K609" s="12"/>
      <c r="L609" s="12"/>
      <c r="M609" s="11"/>
      <c r="Q609" s="1" t="s">
        <v>968</v>
      </c>
    </row>
    <row r="610" spans="1:17" ht="30" customHeight="1" x14ac:dyDescent="0.3">
      <c r="A610" s="11"/>
      <c r="B610" s="11"/>
      <c r="C610" s="11"/>
      <c r="D610" s="11"/>
      <c r="E610" s="12"/>
      <c r="F610" s="12"/>
      <c r="G610" s="12"/>
      <c r="H610" s="12"/>
      <c r="I610" s="12"/>
      <c r="J610" s="12"/>
      <c r="K610" s="12"/>
      <c r="L610" s="12"/>
      <c r="M610" s="11"/>
      <c r="Q610" s="1" t="s">
        <v>968</v>
      </c>
    </row>
    <row r="611" spans="1:17" ht="30" customHeight="1" x14ac:dyDescent="0.3">
      <c r="A611" s="11"/>
      <c r="B611" s="11"/>
      <c r="C611" s="11"/>
      <c r="D611" s="11"/>
      <c r="E611" s="12"/>
      <c r="F611" s="12"/>
      <c r="G611" s="12"/>
      <c r="H611" s="12"/>
      <c r="I611" s="12"/>
      <c r="J611" s="12"/>
      <c r="K611" s="12"/>
      <c r="L611" s="12"/>
      <c r="M611" s="11"/>
      <c r="Q611" s="1" t="s">
        <v>968</v>
      </c>
    </row>
    <row r="612" spans="1:17" ht="30" customHeight="1" x14ac:dyDescent="0.3">
      <c r="A612" s="11"/>
      <c r="B612" s="11"/>
      <c r="C612" s="11"/>
      <c r="D612" s="11"/>
      <c r="E612" s="12"/>
      <c r="F612" s="12"/>
      <c r="G612" s="12"/>
      <c r="H612" s="12"/>
      <c r="I612" s="12"/>
      <c r="J612" s="12"/>
      <c r="K612" s="12"/>
      <c r="L612" s="12"/>
      <c r="M612" s="11"/>
      <c r="Q612" s="1" t="s">
        <v>968</v>
      </c>
    </row>
    <row r="613" spans="1:17" ht="30" customHeight="1" x14ac:dyDescent="0.3">
      <c r="A613" s="11"/>
      <c r="B613" s="11"/>
      <c r="C613" s="11"/>
      <c r="D613" s="11"/>
      <c r="E613" s="12"/>
      <c r="F613" s="12"/>
      <c r="G613" s="12"/>
      <c r="H613" s="12"/>
      <c r="I613" s="12"/>
      <c r="J613" s="12"/>
      <c r="K613" s="12"/>
      <c r="L613" s="12"/>
      <c r="M613" s="11"/>
      <c r="Q613" s="1" t="s">
        <v>968</v>
      </c>
    </row>
    <row r="614" spans="1:17" ht="30" customHeight="1" x14ac:dyDescent="0.3">
      <c r="A614" s="11"/>
      <c r="B614" s="11"/>
      <c r="C614" s="11"/>
      <c r="D614" s="11"/>
      <c r="E614" s="12"/>
      <c r="F614" s="12"/>
      <c r="G614" s="12"/>
      <c r="H614" s="12"/>
      <c r="I614" s="12"/>
      <c r="J614" s="12"/>
      <c r="K614" s="12"/>
      <c r="L614" s="12"/>
      <c r="M614" s="11"/>
      <c r="Q614" s="1" t="s">
        <v>968</v>
      </c>
    </row>
    <row r="615" spans="1:17" ht="30" customHeight="1" x14ac:dyDescent="0.3">
      <c r="A615" s="11"/>
      <c r="B615" s="11"/>
      <c r="C615" s="11"/>
      <c r="D615" s="11"/>
      <c r="E615" s="12"/>
      <c r="F615" s="12"/>
      <c r="G615" s="12"/>
      <c r="H615" s="12"/>
      <c r="I615" s="12"/>
      <c r="J615" s="12"/>
      <c r="K615" s="12"/>
      <c r="L615" s="12"/>
      <c r="M615" s="11"/>
      <c r="Q615" s="1" t="s">
        <v>968</v>
      </c>
    </row>
    <row r="616" spans="1:17" ht="30" customHeight="1" x14ac:dyDescent="0.3">
      <c r="A616" s="11"/>
      <c r="B616" s="11"/>
      <c r="C616" s="11"/>
      <c r="D616" s="11"/>
      <c r="E616" s="12"/>
      <c r="F616" s="12"/>
      <c r="G616" s="12"/>
      <c r="H616" s="12"/>
      <c r="I616" s="12"/>
      <c r="J616" s="12"/>
      <c r="K616" s="12"/>
      <c r="L616" s="12"/>
      <c r="M616" s="11"/>
      <c r="Q616" s="1" t="s">
        <v>968</v>
      </c>
    </row>
    <row r="617" spans="1:17" ht="30" customHeight="1" x14ac:dyDescent="0.3">
      <c r="A617" s="11"/>
      <c r="B617" s="11"/>
      <c r="C617" s="11"/>
      <c r="D617" s="11"/>
      <c r="E617" s="12"/>
      <c r="F617" s="12"/>
      <c r="G617" s="12"/>
      <c r="H617" s="12"/>
      <c r="I617" s="12"/>
      <c r="J617" s="12"/>
      <c r="K617" s="12"/>
      <c r="L617" s="12"/>
      <c r="M617" s="11"/>
      <c r="Q617" s="1" t="s">
        <v>968</v>
      </c>
    </row>
    <row r="618" spans="1:17" ht="30" customHeight="1" x14ac:dyDescent="0.3">
      <c r="A618" s="11"/>
      <c r="B618" s="11"/>
      <c r="C618" s="11"/>
      <c r="D618" s="11"/>
      <c r="E618" s="12"/>
      <c r="F618" s="12"/>
      <c r="G618" s="12"/>
      <c r="H618" s="12"/>
      <c r="I618" s="12"/>
      <c r="J618" s="12"/>
      <c r="K618" s="12"/>
      <c r="L618" s="12"/>
      <c r="M618" s="11"/>
      <c r="Q618" s="1" t="s">
        <v>968</v>
      </c>
    </row>
    <row r="619" spans="1:17" ht="30" customHeight="1" x14ac:dyDescent="0.3">
      <c r="A619" s="11"/>
      <c r="B619" s="11"/>
      <c r="C619" s="11"/>
      <c r="D619" s="11"/>
      <c r="E619" s="12"/>
      <c r="F619" s="12"/>
      <c r="G619" s="12"/>
      <c r="H619" s="12"/>
      <c r="I619" s="12"/>
      <c r="J619" s="12"/>
      <c r="K619" s="12"/>
      <c r="L619" s="12"/>
      <c r="M619" s="11"/>
      <c r="Q619" s="1" t="s">
        <v>968</v>
      </c>
    </row>
    <row r="620" spans="1:17" ht="30" customHeight="1" x14ac:dyDescent="0.3">
      <c r="A620" s="11"/>
      <c r="B620" s="11"/>
      <c r="C620" s="11"/>
      <c r="D620" s="11"/>
      <c r="E620" s="12"/>
      <c r="F620" s="12"/>
      <c r="G620" s="12"/>
      <c r="H620" s="12"/>
      <c r="I620" s="12"/>
      <c r="J620" s="12"/>
      <c r="K620" s="12"/>
      <c r="L620" s="12"/>
      <c r="M620" s="11"/>
      <c r="Q620" s="1" t="s">
        <v>968</v>
      </c>
    </row>
    <row r="621" spans="1:17" ht="30" customHeight="1" x14ac:dyDescent="0.3">
      <c r="A621" s="11"/>
      <c r="B621" s="11"/>
      <c r="C621" s="11"/>
      <c r="D621" s="11"/>
      <c r="E621" s="12"/>
      <c r="F621" s="12"/>
      <c r="G621" s="12"/>
      <c r="H621" s="12"/>
      <c r="I621" s="12"/>
      <c r="J621" s="12"/>
      <c r="K621" s="12"/>
      <c r="L621" s="12"/>
      <c r="M621" s="11"/>
      <c r="Q621" s="1" t="s">
        <v>968</v>
      </c>
    </row>
    <row r="622" spans="1:17" ht="30" customHeight="1" x14ac:dyDescent="0.3">
      <c r="A622" s="11"/>
      <c r="B622" s="11"/>
      <c r="C622" s="11"/>
      <c r="D622" s="11"/>
      <c r="E622" s="12"/>
      <c r="F622" s="12"/>
      <c r="G622" s="12"/>
      <c r="H622" s="12"/>
      <c r="I622" s="12"/>
      <c r="J622" s="12"/>
      <c r="K622" s="12"/>
      <c r="L622" s="12"/>
      <c r="M622" s="11"/>
      <c r="Q622" s="1" t="s">
        <v>968</v>
      </c>
    </row>
    <row r="623" spans="1:17" ht="30" customHeight="1" x14ac:dyDescent="0.3">
      <c r="A623" s="11"/>
      <c r="B623" s="11"/>
      <c r="C623" s="11"/>
      <c r="D623" s="11"/>
      <c r="E623" s="12"/>
      <c r="F623" s="12"/>
      <c r="G623" s="12"/>
      <c r="H623" s="12"/>
      <c r="I623" s="12"/>
      <c r="J623" s="12"/>
      <c r="K623" s="12"/>
      <c r="L623" s="12"/>
      <c r="M623" s="11"/>
      <c r="Q623" s="1" t="s">
        <v>968</v>
      </c>
    </row>
    <row r="624" spans="1:17" ht="30" customHeight="1" x14ac:dyDescent="0.3">
      <c r="A624" s="13" t="s">
        <v>116</v>
      </c>
      <c r="B624" s="11"/>
      <c r="C624" s="11"/>
      <c r="D624" s="11"/>
      <c r="E624" s="12"/>
      <c r="F624" s="12">
        <f>SUMIF(Q603:Q623,"0102050101",F603:F623)</f>
        <v>0</v>
      </c>
      <c r="G624" s="12"/>
      <c r="H624" s="12">
        <f>SUMIF(Q603:Q623,"0102050101",H603:H623)</f>
        <v>0</v>
      </c>
      <c r="I624" s="12"/>
      <c r="J624" s="12">
        <f>SUMIF(Q603:Q623,"0102050101",J603:J623)</f>
        <v>0</v>
      </c>
      <c r="K624" s="12"/>
      <c r="L624" s="12">
        <f>SUMIF(Q603:Q623,"0102050101",L603:L623)</f>
        <v>0</v>
      </c>
      <c r="M624" s="11"/>
      <c r="N624" t="s">
        <v>117</v>
      </c>
    </row>
    <row r="625" spans="1:48" ht="30" customHeight="1" x14ac:dyDescent="0.3">
      <c r="A625" s="13" t="s">
        <v>971</v>
      </c>
      <c r="B625" s="13" t="s">
        <v>969</v>
      </c>
      <c r="C625" s="11"/>
      <c r="D625" s="11"/>
      <c r="E625" s="12"/>
      <c r="F625" s="12"/>
      <c r="G625" s="12"/>
      <c r="H625" s="12"/>
      <c r="I625" s="12"/>
      <c r="J625" s="12"/>
      <c r="K625" s="12"/>
      <c r="L625" s="12"/>
      <c r="M625" s="11"/>
      <c r="Q625" s="1" t="s">
        <v>972</v>
      </c>
    </row>
    <row r="626" spans="1:48" ht="30" customHeight="1" x14ac:dyDescent="0.3">
      <c r="A626" s="13" t="s">
        <v>741</v>
      </c>
      <c r="B626" s="13" t="s">
        <v>742</v>
      </c>
      <c r="C626" s="13" t="s">
        <v>122</v>
      </c>
      <c r="D626" s="11">
        <v>9</v>
      </c>
      <c r="E626" s="12">
        <f>TRUNC(일위대가목록!E95,0)</f>
        <v>0</v>
      </c>
      <c r="F626" s="12">
        <f>TRUNC(E626*D626, 0)</f>
        <v>0</v>
      </c>
      <c r="G626" s="12">
        <f>TRUNC(일위대가목록!F95,0)</f>
        <v>0</v>
      </c>
      <c r="H626" s="12">
        <f>TRUNC(G626*D626, 0)</f>
        <v>0</v>
      </c>
      <c r="I626" s="12">
        <f>TRUNC(일위대가목록!G95,0)</f>
        <v>0</v>
      </c>
      <c r="J626" s="12">
        <f>TRUNC(I626*D626, 0)</f>
        <v>0</v>
      </c>
      <c r="K626" s="12">
        <f t="shared" ref="K626:L629" si="84">TRUNC(E626+G626+I626, 0)</f>
        <v>0</v>
      </c>
      <c r="L626" s="12">
        <f t="shared" si="84"/>
        <v>0</v>
      </c>
      <c r="M626" s="13" t="s">
        <v>743</v>
      </c>
      <c r="N626" s="1" t="s">
        <v>744</v>
      </c>
      <c r="O626" s="1" t="s">
        <v>52</v>
      </c>
      <c r="P626" s="1" t="s">
        <v>52</v>
      </c>
      <c r="Q626" s="1" t="s">
        <v>972</v>
      </c>
      <c r="R626" s="1" t="s">
        <v>66</v>
      </c>
      <c r="S626" s="1" t="s">
        <v>67</v>
      </c>
      <c r="T626" s="1" t="s">
        <v>67</v>
      </c>
      <c r="AR626" s="1" t="s">
        <v>52</v>
      </c>
      <c r="AS626" s="1" t="s">
        <v>52</v>
      </c>
      <c r="AU626" s="1" t="s">
        <v>973</v>
      </c>
      <c r="AV626">
        <v>299</v>
      </c>
    </row>
    <row r="627" spans="1:48" ht="30" customHeight="1" x14ac:dyDescent="0.3">
      <c r="A627" s="13" t="s">
        <v>741</v>
      </c>
      <c r="B627" s="13" t="s">
        <v>126</v>
      </c>
      <c r="C627" s="13" t="s">
        <v>122</v>
      </c>
      <c r="D627" s="11">
        <v>3</v>
      </c>
      <c r="E627" s="12">
        <f>TRUNC(일위대가목록!E96,0)</f>
        <v>0</v>
      </c>
      <c r="F627" s="12">
        <f>TRUNC(E627*D627, 0)</f>
        <v>0</v>
      </c>
      <c r="G627" s="12">
        <f>TRUNC(일위대가목록!F96,0)</f>
        <v>0</v>
      </c>
      <c r="H627" s="12">
        <f>TRUNC(G627*D627, 0)</f>
        <v>0</v>
      </c>
      <c r="I627" s="12">
        <f>TRUNC(일위대가목록!G96,0)</f>
        <v>0</v>
      </c>
      <c r="J627" s="12">
        <f>TRUNC(I627*D627, 0)</f>
        <v>0</v>
      </c>
      <c r="K627" s="12">
        <f t="shared" si="84"/>
        <v>0</v>
      </c>
      <c r="L627" s="12">
        <f t="shared" si="84"/>
        <v>0</v>
      </c>
      <c r="M627" s="13" t="s">
        <v>746</v>
      </c>
      <c r="N627" s="1" t="s">
        <v>747</v>
      </c>
      <c r="O627" s="1" t="s">
        <v>52</v>
      </c>
      <c r="P627" s="1" t="s">
        <v>52</v>
      </c>
      <c r="Q627" s="1" t="s">
        <v>972</v>
      </c>
      <c r="R627" s="1" t="s">
        <v>66</v>
      </c>
      <c r="S627" s="1" t="s">
        <v>67</v>
      </c>
      <c r="T627" s="1" t="s">
        <v>67</v>
      </c>
      <c r="AR627" s="1" t="s">
        <v>52</v>
      </c>
      <c r="AS627" s="1" t="s">
        <v>52</v>
      </c>
      <c r="AU627" s="1" t="s">
        <v>974</v>
      </c>
      <c r="AV627">
        <v>300</v>
      </c>
    </row>
    <row r="628" spans="1:48" ht="30" customHeight="1" x14ac:dyDescent="0.3">
      <c r="A628" s="13" t="s">
        <v>762</v>
      </c>
      <c r="B628" s="13" t="s">
        <v>156</v>
      </c>
      <c r="C628" s="13" t="s">
        <v>122</v>
      </c>
      <c r="D628" s="11">
        <v>9</v>
      </c>
      <c r="E628" s="12">
        <f>TRUNC(일위대가목록!E109,0)</f>
        <v>0</v>
      </c>
      <c r="F628" s="12">
        <f>TRUNC(E628*D628, 0)</f>
        <v>0</v>
      </c>
      <c r="G628" s="12">
        <f>TRUNC(일위대가목록!F109,0)</f>
        <v>0</v>
      </c>
      <c r="H628" s="12">
        <f>TRUNC(G628*D628, 0)</f>
        <v>0</v>
      </c>
      <c r="I628" s="12">
        <f>TRUNC(일위대가목록!G109,0)</f>
        <v>0</v>
      </c>
      <c r="J628" s="12">
        <f>TRUNC(I628*D628, 0)</f>
        <v>0</v>
      </c>
      <c r="K628" s="12">
        <f t="shared" si="84"/>
        <v>0</v>
      </c>
      <c r="L628" s="12">
        <f t="shared" si="84"/>
        <v>0</v>
      </c>
      <c r="M628" s="13" t="s">
        <v>763</v>
      </c>
      <c r="N628" s="1" t="s">
        <v>764</v>
      </c>
      <c r="O628" s="1" t="s">
        <v>52</v>
      </c>
      <c r="P628" s="1" t="s">
        <v>52</v>
      </c>
      <c r="Q628" s="1" t="s">
        <v>972</v>
      </c>
      <c r="R628" s="1" t="s">
        <v>66</v>
      </c>
      <c r="S628" s="1" t="s">
        <v>67</v>
      </c>
      <c r="T628" s="1" t="s">
        <v>67</v>
      </c>
      <c r="AR628" s="1" t="s">
        <v>52</v>
      </c>
      <c r="AS628" s="1" t="s">
        <v>52</v>
      </c>
      <c r="AU628" s="1" t="s">
        <v>975</v>
      </c>
      <c r="AV628">
        <v>301</v>
      </c>
    </row>
    <row r="629" spans="1:48" ht="30" customHeight="1" x14ac:dyDescent="0.3">
      <c r="A629" s="13" t="s">
        <v>762</v>
      </c>
      <c r="B629" s="13" t="s">
        <v>126</v>
      </c>
      <c r="C629" s="13" t="s">
        <v>122</v>
      </c>
      <c r="D629" s="11">
        <v>3</v>
      </c>
      <c r="E629" s="12">
        <f>TRUNC(일위대가목록!E110,0)</f>
        <v>0</v>
      </c>
      <c r="F629" s="12">
        <f>TRUNC(E629*D629, 0)</f>
        <v>0</v>
      </c>
      <c r="G629" s="12">
        <f>TRUNC(일위대가목록!F110,0)</f>
        <v>0</v>
      </c>
      <c r="H629" s="12">
        <f>TRUNC(G629*D629, 0)</f>
        <v>0</v>
      </c>
      <c r="I629" s="12">
        <f>TRUNC(일위대가목록!G110,0)</f>
        <v>0</v>
      </c>
      <c r="J629" s="12">
        <f>TRUNC(I629*D629, 0)</f>
        <v>0</v>
      </c>
      <c r="K629" s="12">
        <f t="shared" si="84"/>
        <v>0</v>
      </c>
      <c r="L629" s="12">
        <f t="shared" si="84"/>
        <v>0</v>
      </c>
      <c r="M629" s="13" t="s">
        <v>766</v>
      </c>
      <c r="N629" s="1" t="s">
        <v>767</v>
      </c>
      <c r="O629" s="1" t="s">
        <v>52</v>
      </c>
      <c r="P629" s="1" t="s">
        <v>52</v>
      </c>
      <c r="Q629" s="1" t="s">
        <v>972</v>
      </c>
      <c r="R629" s="1" t="s">
        <v>66</v>
      </c>
      <c r="S629" s="1" t="s">
        <v>67</v>
      </c>
      <c r="T629" s="1" t="s">
        <v>67</v>
      </c>
      <c r="AR629" s="1" t="s">
        <v>52</v>
      </c>
      <c r="AS629" s="1" t="s">
        <v>52</v>
      </c>
      <c r="AU629" s="1" t="s">
        <v>976</v>
      </c>
      <c r="AV629">
        <v>302</v>
      </c>
    </row>
    <row r="630" spans="1:48" ht="30" customHeight="1" x14ac:dyDescent="0.3">
      <c r="A630" s="11"/>
      <c r="B630" s="11"/>
      <c r="C630" s="11"/>
      <c r="D630" s="11"/>
      <c r="E630" s="12"/>
      <c r="F630" s="12"/>
      <c r="G630" s="12"/>
      <c r="H630" s="12"/>
      <c r="I630" s="12"/>
      <c r="J630" s="12"/>
      <c r="K630" s="12"/>
      <c r="L630" s="12"/>
      <c r="M630" s="11"/>
      <c r="Q630" s="1" t="s">
        <v>972</v>
      </c>
    </row>
    <row r="631" spans="1:48" ht="30" customHeight="1" x14ac:dyDescent="0.3">
      <c r="A631" s="11"/>
      <c r="B631" s="11"/>
      <c r="C631" s="11"/>
      <c r="D631" s="11"/>
      <c r="E631" s="12"/>
      <c r="F631" s="12"/>
      <c r="G631" s="12"/>
      <c r="H631" s="12"/>
      <c r="I631" s="12"/>
      <c r="J631" s="12"/>
      <c r="K631" s="12"/>
      <c r="L631" s="12"/>
      <c r="M631" s="11"/>
      <c r="Q631" s="1" t="s">
        <v>972</v>
      </c>
    </row>
    <row r="632" spans="1:48" ht="30" customHeight="1" x14ac:dyDescent="0.3">
      <c r="A632" s="11"/>
      <c r="B632" s="11"/>
      <c r="C632" s="11"/>
      <c r="D632" s="11"/>
      <c r="E632" s="12"/>
      <c r="F632" s="12"/>
      <c r="G632" s="12"/>
      <c r="H632" s="12"/>
      <c r="I632" s="12"/>
      <c r="J632" s="12"/>
      <c r="K632" s="12"/>
      <c r="L632" s="12"/>
      <c r="M632" s="11"/>
      <c r="Q632" s="1" t="s">
        <v>972</v>
      </c>
    </row>
    <row r="633" spans="1:48" ht="30" customHeight="1" x14ac:dyDescent="0.3">
      <c r="A633" s="11"/>
      <c r="B633" s="11"/>
      <c r="C633" s="11"/>
      <c r="D633" s="11"/>
      <c r="E633" s="12"/>
      <c r="F633" s="12"/>
      <c r="G633" s="12"/>
      <c r="H633" s="12"/>
      <c r="I633" s="12"/>
      <c r="J633" s="12"/>
      <c r="K633" s="12"/>
      <c r="L633" s="12"/>
      <c r="M633" s="11"/>
      <c r="Q633" s="1" t="s">
        <v>972</v>
      </c>
    </row>
    <row r="634" spans="1:48" ht="30" customHeight="1" x14ac:dyDescent="0.3">
      <c r="A634" s="11"/>
      <c r="B634" s="11"/>
      <c r="C634" s="11"/>
      <c r="D634" s="11"/>
      <c r="E634" s="12"/>
      <c r="F634" s="12"/>
      <c r="G634" s="12"/>
      <c r="H634" s="12"/>
      <c r="I634" s="12"/>
      <c r="J634" s="12"/>
      <c r="K634" s="12"/>
      <c r="L634" s="12"/>
      <c r="M634" s="11"/>
      <c r="Q634" s="1" t="s">
        <v>972</v>
      </c>
    </row>
    <row r="635" spans="1:48" ht="30" customHeight="1" x14ac:dyDescent="0.3">
      <c r="A635" s="11"/>
      <c r="B635" s="11"/>
      <c r="C635" s="11"/>
      <c r="D635" s="11"/>
      <c r="E635" s="12"/>
      <c r="F635" s="12"/>
      <c r="G635" s="12"/>
      <c r="H635" s="12"/>
      <c r="I635" s="12"/>
      <c r="J635" s="12"/>
      <c r="K635" s="12"/>
      <c r="L635" s="12"/>
      <c r="M635" s="11"/>
      <c r="Q635" s="1" t="s">
        <v>972</v>
      </c>
    </row>
    <row r="636" spans="1:48" ht="30" customHeight="1" x14ac:dyDescent="0.3">
      <c r="A636" s="11"/>
      <c r="B636" s="11"/>
      <c r="C636" s="11"/>
      <c r="D636" s="11"/>
      <c r="E636" s="12"/>
      <c r="F636" s="12"/>
      <c r="G636" s="12"/>
      <c r="H636" s="12"/>
      <c r="I636" s="12"/>
      <c r="J636" s="12"/>
      <c r="K636" s="12"/>
      <c r="L636" s="12"/>
      <c r="M636" s="11"/>
      <c r="Q636" s="1" t="s">
        <v>972</v>
      </c>
    </row>
    <row r="637" spans="1:48" ht="30" customHeight="1" x14ac:dyDescent="0.3">
      <c r="A637" s="11"/>
      <c r="B637" s="11"/>
      <c r="C637" s="11"/>
      <c r="D637" s="11"/>
      <c r="E637" s="12"/>
      <c r="F637" s="12"/>
      <c r="G637" s="12"/>
      <c r="H637" s="12"/>
      <c r="I637" s="12"/>
      <c r="J637" s="12"/>
      <c r="K637" s="12"/>
      <c r="L637" s="12"/>
      <c r="M637" s="11"/>
      <c r="Q637" s="1" t="s">
        <v>972</v>
      </c>
    </row>
    <row r="638" spans="1:48" ht="30" customHeight="1" x14ac:dyDescent="0.3">
      <c r="A638" s="11"/>
      <c r="B638" s="11"/>
      <c r="C638" s="11"/>
      <c r="D638" s="11"/>
      <c r="E638" s="12"/>
      <c r="F638" s="12"/>
      <c r="G638" s="12"/>
      <c r="H638" s="12"/>
      <c r="I638" s="12"/>
      <c r="J638" s="12"/>
      <c r="K638" s="12"/>
      <c r="L638" s="12"/>
      <c r="M638" s="11"/>
      <c r="Q638" s="1" t="s">
        <v>972</v>
      </c>
    </row>
    <row r="639" spans="1:48" ht="30" customHeight="1" x14ac:dyDescent="0.3">
      <c r="A639" s="11"/>
      <c r="B639" s="11"/>
      <c r="C639" s="11"/>
      <c r="D639" s="11"/>
      <c r="E639" s="12"/>
      <c r="F639" s="12"/>
      <c r="G639" s="12"/>
      <c r="H639" s="12"/>
      <c r="I639" s="12"/>
      <c r="J639" s="12"/>
      <c r="K639" s="12"/>
      <c r="L639" s="12"/>
      <c r="M639" s="11"/>
      <c r="Q639" s="1" t="s">
        <v>972</v>
      </c>
    </row>
    <row r="640" spans="1:48" ht="30" customHeight="1" x14ac:dyDescent="0.3">
      <c r="A640" s="11"/>
      <c r="B640" s="11"/>
      <c r="C640" s="11"/>
      <c r="D640" s="11"/>
      <c r="E640" s="12"/>
      <c r="F640" s="12"/>
      <c r="G640" s="12"/>
      <c r="H640" s="12"/>
      <c r="I640" s="12"/>
      <c r="J640" s="12"/>
      <c r="K640" s="12"/>
      <c r="L640" s="12"/>
      <c r="M640" s="11"/>
      <c r="Q640" s="1" t="s">
        <v>972</v>
      </c>
    </row>
    <row r="641" spans="1:48" ht="30" customHeight="1" x14ac:dyDescent="0.3">
      <c r="A641" s="11"/>
      <c r="B641" s="11"/>
      <c r="C641" s="11"/>
      <c r="D641" s="11"/>
      <c r="E641" s="12"/>
      <c r="F641" s="12"/>
      <c r="G641" s="12"/>
      <c r="H641" s="12"/>
      <c r="I641" s="12"/>
      <c r="J641" s="12"/>
      <c r="K641" s="12"/>
      <c r="L641" s="12"/>
      <c r="M641" s="11"/>
      <c r="Q641" s="1" t="s">
        <v>972</v>
      </c>
    </row>
    <row r="642" spans="1:48" ht="30" customHeight="1" x14ac:dyDescent="0.3">
      <c r="A642" s="11"/>
      <c r="B642" s="11"/>
      <c r="C642" s="11"/>
      <c r="D642" s="11"/>
      <c r="E642" s="12"/>
      <c r="F642" s="12"/>
      <c r="G642" s="12"/>
      <c r="H642" s="12"/>
      <c r="I642" s="12"/>
      <c r="J642" s="12"/>
      <c r="K642" s="12"/>
      <c r="L642" s="12"/>
      <c r="M642" s="11"/>
      <c r="Q642" s="1" t="s">
        <v>972</v>
      </c>
    </row>
    <row r="643" spans="1:48" ht="30" customHeight="1" x14ac:dyDescent="0.3">
      <c r="A643" s="11"/>
      <c r="B643" s="11"/>
      <c r="C643" s="11"/>
      <c r="D643" s="11"/>
      <c r="E643" s="12"/>
      <c r="F643" s="12"/>
      <c r="G643" s="12"/>
      <c r="H643" s="12"/>
      <c r="I643" s="12"/>
      <c r="J643" s="12"/>
      <c r="K643" s="12"/>
      <c r="L643" s="12"/>
      <c r="M643" s="11"/>
      <c r="Q643" s="1" t="s">
        <v>972</v>
      </c>
    </row>
    <row r="644" spans="1:48" ht="30" customHeight="1" x14ac:dyDescent="0.3">
      <c r="A644" s="11"/>
      <c r="B644" s="11"/>
      <c r="C644" s="11"/>
      <c r="D644" s="11"/>
      <c r="E644" s="12"/>
      <c r="F644" s="12"/>
      <c r="G644" s="12"/>
      <c r="H644" s="12"/>
      <c r="I644" s="12"/>
      <c r="J644" s="12"/>
      <c r="K644" s="12"/>
      <c r="L644" s="12"/>
      <c r="M644" s="11"/>
      <c r="Q644" s="1" t="s">
        <v>972</v>
      </c>
    </row>
    <row r="645" spans="1:48" ht="30" customHeight="1" x14ac:dyDescent="0.3">
      <c r="A645" s="11"/>
      <c r="B645" s="11"/>
      <c r="C645" s="11"/>
      <c r="D645" s="11"/>
      <c r="E645" s="12"/>
      <c r="F645" s="12"/>
      <c r="G645" s="12"/>
      <c r="H645" s="12"/>
      <c r="I645" s="12"/>
      <c r="J645" s="12"/>
      <c r="K645" s="12"/>
      <c r="L645" s="12"/>
      <c r="M645" s="11"/>
      <c r="Q645" s="1" t="s">
        <v>972</v>
      </c>
    </row>
    <row r="646" spans="1:48" ht="30" customHeight="1" x14ac:dyDescent="0.3">
      <c r="A646" s="11"/>
      <c r="B646" s="11"/>
      <c r="C646" s="11"/>
      <c r="D646" s="11"/>
      <c r="E646" s="12"/>
      <c r="F646" s="12"/>
      <c r="G646" s="12"/>
      <c r="H646" s="12"/>
      <c r="I646" s="12"/>
      <c r="J646" s="12"/>
      <c r="K646" s="12"/>
      <c r="L646" s="12"/>
      <c r="M646" s="11"/>
      <c r="Q646" s="1" t="s">
        <v>972</v>
      </c>
    </row>
    <row r="647" spans="1:48" ht="30" customHeight="1" x14ac:dyDescent="0.3">
      <c r="A647" s="13" t="s">
        <v>116</v>
      </c>
      <c r="B647" s="11"/>
      <c r="C647" s="11"/>
      <c r="D647" s="11"/>
      <c r="E647" s="12"/>
      <c r="F647" s="12">
        <f>SUMIF(Q626:Q646,"0102050102",F626:F646)</f>
        <v>0</v>
      </c>
      <c r="G647" s="12"/>
      <c r="H647" s="12">
        <f>SUMIF(Q626:Q646,"0102050102",H626:H646)</f>
        <v>0</v>
      </c>
      <c r="I647" s="12"/>
      <c r="J647" s="12">
        <f>SUMIF(Q626:Q646,"0102050102",J626:J646)</f>
        <v>0</v>
      </c>
      <c r="K647" s="12"/>
      <c r="L647" s="12">
        <f>SUMIF(Q626:Q646,"0102050102",L626:L646)</f>
        <v>0</v>
      </c>
      <c r="M647" s="11"/>
      <c r="N647" t="s">
        <v>117</v>
      </c>
    </row>
    <row r="648" spans="1:48" ht="30" customHeight="1" x14ac:dyDescent="0.3">
      <c r="A648" s="13" t="s">
        <v>977</v>
      </c>
      <c r="B648" s="13" t="s">
        <v>969</v>
      </c>
      <c r="C648" s="11"/>
      <c r="D648" s="11"/>
      <c r="E648" s="12"/>
      <c r="F648" s="12"/>
      <c r="G648" s="12"/>
      <c r="H648" s="12"/>
      <c r="I648" s="12"/>
      <c r="J648" s="12"/>
      <c r="K648" s="12"/>
      <c r="L648" s="12"/>
      <c r="M648" s="11"/>
      <c r="Q648" s="1" t="s">
        <v>978</v>
      </c>
    </row>
    <row r="649" spans="1:48" ht="30" customHeight="1" x14ac:dyDescent="0.3">
      <c r="A649" s="13" t="s">
        <v>783</v>
      </c>
      <c r="B649" s="13" t="s">
        <v>387</v>
      </c>
      <c r="C649" s="13" t="s">
        <v>122</v>
      </c>
      <c r="D649" s="11">
        <v>4</v>
      </c>
      <c r="E649" s="12">
        <f>TRUNC(일위대가목록!E104,0)</f>
        <v>0</v>
      </c>
      <c r="F649" s="12">
        <f>TRUNC(E649*D649, 0)</f>
        <v>0</v>
      </c>
      <c r="G649" s="12">
        <f>TRUNC(일위대가목록!F104,0)</f>
        <v>0</v>
      </c>
      <c r="H649" s="12">
        <f>TRUNC(G649*D649, 0)</f>
        <v>0</v>
      </c>
      <c r="I649" s="12">
        <f>TRUNC(일위대가목록!G104,0)</f>
        <v>0</v>
      </c>
      <c r="J649" s="12">
        <f>TRUNC(I649*D649, 0)</f>
        <v>0</v>
      </c>
      <c r="K649" s="12">
        <f>TRUNC(E649+G649+I649, 0)</f>
        <v>0</v>
      </c>
      <c r="L649" s="12">
        <f>TRUNC(F649+H649+J649, 0)</f>
        <v>0</v>
      </c>
      <c r="M649" s="13" t="s">
        <v>784</v>
      </c>
      <c r="N649" s="1" t="s">
        <v>785</v>
      </c>
      <c r="O649" s="1" t="s">
        <v>52</v>
      </c>
      <c r="P649" s="1" t="s">
        <v>52</v>
      </c>
      <c r="Q649" s="1" t="s">
        <v>978</v>
      </c>
      <c r="R649" s="1" t="s">
        <v>66</v>
      </c>
      <c r="S649" s="1" t="s">
        <v>67</v>
      </c>
      <c r="T649" s="1" t="s">
        <v>67</v>
      </c>
      <c r="AR649" s="1" t="s">
        <v>52</v>
      </c>
      <c r="AS649" s="1" t="s">
        <v>52</v>
      </c>
      <c r="AU649" s="1" t="s">
        <v>979</v>
      </c>
      <c r="AV649">
        <v>304</v>
      </c>
    </row>
    <row r="650" spans="1:48" ht="30" customHeight="1" x14ac:dyDescent="0.3">
      <c r="A650" s="11"/>
      <c r="B650" s="11"/>
      <c r="C650" s="11"/>
      <c r="D650" s="11"/>
      <c r="E650" s="12"/>
      <c r="F650" s="12"/>
      <c r="G650" s="12"/>
      <c r="H650" s="12"/>
      <c r="I650" s="12"/>
      <c r="J650" s="12"/>
      <c r="K650" s="12"/>
      <c r="L650" s="12"/>
      <c r="M650" s="11"/>
      <c r="Q650" s="1" t="s">
        <v>978</v>
      </c>
    </row>
    <row r="651" spans="1:48" ht="30" customHeight="1" x14ac:dyDescent="0.3">
      <c r="A651" s="11"/>
      <c r="B651" s="11"/>
      <c r="C651" s="11"/>
      <c r="D651" s="11"/>
      <c r="E651" s="12"/>
      <c r="F651" s="12"/>
      <c r="G651" s="12"/>
      <c r="H651" s="12"/>
      <c r="I651" s="12"/>
      <c r="J651" s="12"/>
      <c r="K651" s="12"/>
      <c r="L651" s="12"/>
      <c r="M651" s="11"/>
      <c r="Q651" s="1" t="s">
        <v>978</v>
      </c>
    </row>
    <row r="652" spans="1:48" ht="30" customHeight="1" x14ac:dyDescent="0.3">
      <c r="A652" s="11"/>
      <c r="B652" s="11"/>
      <c r="C652" s="11"/>
      <c r="D652" s="11"/>
      <c r="E652" s="12"/>
      <c r="F652" s="12"/>
      <c r="G652" s="12"/>
      <c r="H652" s="12"/>
      <c r="I652" s="12"/>
      <c r="J652" s="12"/>
      <c r="K652" s="12"/>
      <c r="L652" s="12"/>
      <c r="M652" s="11"/>
      <c r="Q652" s="1" t="s">
        <v>978</v>
      </c>
    </row>
    <row r="653" spans="1:48" ht="30" customHeight="1" x14ac:dyDescent="0.3">
      <c r="A653" s="11"/>
      <c r="B653" s="11"/>
      <c r="C653" s="11"/>
      <c r="D653" s="11"/>
      <c r="E653" s="12"/>
      <c r="F653" s="12"/>
      <c r="G653" s="12"/>
      <c r="H653" s="12"/>
      <c r="I653" s="12"/>
      <c r="J653" s="12"/>
      <c r="K653" s="12"/>
      <c r="L653" s="12"/>
      <c r="M653" s="11"/>
      <c r="Q653" s="1" t="s">
        <v>978</v>
      </c>
    </row>
    <row r="654" spans="1:48" ht="30" customHeight="1" x14ac:dyDescent="0.3">
      <c r="A654" s="11"/>
      <c r="B654" s="11"/>
      <c r="C654" s="11"/>
      <c r="D654" s="11"/>
      <c r="E654" s="12"/>
      <c r="F654" s="12"/>
      <c r="G654" s="12"/>
      <c r="H654" s="12"/>
      <c r="I654" s="12"/>
      <c r="J654" s="12"/>
      <c r="K654" s="12"/>
      <c r="L654" s="12"/>
      <c r="M654" s="11"/>
      <c r="Q654" s="1" t="s">
        <v>978</v>
      </c>
    </row>
    <row r="655" spans="1:48" ht="30" customHeight="1" x14ac:dyDescent="0.3">
      <c r="A655" s="11"/>
      <c r="B655" s="11"/>
      <c r="C655" s="11"/>
      <c r="D655" s="11"/>
      <c r="E655" s="12"/>
      <c r="F655" s="12"/>
      <c r="G655" s="12"/>
      <c r="H655" s="12"/>
      <c r="I655" s="12"/>
      <c r="J655" s="12"/>
      <c r="K655" s="12"/>
      <c r="L655" s="12"/>
      <c r="M655" s="11"/>
      <c r="Q655" s="1" t="s">
        <v>978</v>
      </c>
    </row>
    <row r="656" spans="1:48" ht="30" customHeight="1" x14ac:dyDescent="0.3">
      <c r="A656" s="11"/>
      <c r="B656" s="11"/>
      <c r="C656" s="11"/>
      <c r="D656" s="11"/>
      <c r="E656" s="12"/>
      <c r="F656" s="12"/>
      <c r="G656" s="12"/>
      <c r="H656" s="12"/>
      <c r="I656" s="12"/>
      <c r="J656" s="12"/>
      <c r="K656" s="12"/>
      <c r="L656" s="12"/>
      <c r="M656" s="11"/>
      <c r="Q656" s="1" t="s">
        <v>978</v>
      </c>
    </row>
    <row r="657" spans="1:48" ht="30" customHeight="1" x14ac:dyDescent="0.3">
      <c r="A657" s="11"/>
      <c r="B657" s="11"/>
      <c r="C657" s="11"/>
      <c r="D657" s="11"/>
      <c r="E657" s="12"/>
      <c r="F657" s="12"/>
      <c r="G657" s="12"/>
      <c r="H657" s="12"/>
      <c r="I657" s="12"/>
      <c r="J657" s="12"/>
      <c r="K657" s="12"/>
      <c r="L657" s="12"/>
      <c r="M657" s="11"/>
      <c r="Q657" s="1" t="s">
        <v>978</v>
      </c>
    </row>
    <row r="658" spans="1:48" ht="30" customHeight="1" x14ac:dyDescent="0.3">
      <c r="A658" s="11"/>
      <c r="B658" s="11"/>
      <c r="C658" s="11"/>
      <c r="D658" s="11"/>
      <c r="E658" s="12"/>
      <c r="F658" s="12"/>
      <c r="G658" s="12"/>
      <c r="H658" s="12"/>
      <c r="I658" s="12"/>
      <c r="J658" s="12"/>
      <c r="K658" s="12"/>
      <c r="L658" s="12"/>
      <c r="M658" s="11"/>
      <c r="Q658" s="1" t="s">
        <v>978</v>
      </c>
    </row>
    <row r="659" spans="1:48" ht="30" customHeight="1" x14ac:dyDescent="0.3">
      <c r="A659" s="11"/>
      <c r="B659" s="11"/>
      <c r="C659" s="11"/>
      <c r="D659" s="11"/>
      <c r="E659" s="12"/>
      <c r="F659" s="12"/>
      <c r="G659" s="12"/>
      <c r="H659" s="12"/>
      <c r="I659" s="12"/>
      <c r="J659" s="12"/>
      <c r="K659" s="12"/>
      <c r="L659" s="12"/>
      <c r="M659" s="11"/>
      <c r="Q659" s="1" t="s">
        <v>978</v>
      </c>
    </row>
    <row r="660" spans="1:48" ht="30" customHeight="1" x14ac:dyDescent="0.3">
      <c r="A660" s="11"/>
      <c r="B660" s="11"/>
      <c r="C660" s="11"/>
      <c r="D660" s="11"/>
      <c r="E660" s="12"/>
      <c r="F660" s="12"/>
      <c r="G660" s="12"/>
      <c r="H660" s="12"/>
      <c r="I660" s="12"/>
      <c r="J660" s="12"/>
      <c r="K660" s="12"/>
      <c r="L660" s="12"/>
      <c r="M660" s="11"/>
      <c r="Q660" s="1" t="s">
        <v>978</v>
      </c>
    </row>
    <row r="661" spans="1:48" ht="30" customHeight="1" x14ac:dyDescent="0.3">
      <c r="A661" s="11"/>
      <c r="B661" s="11"/>
      <c r="C661" s="11"/>
      <c r="D661" s="11"/>
      <c r="E661" s="12"/>
      <c r="F661" s="12"/>
      <c r="G661" s="12"/>
      <c r="H661" s="12"/>
      <c r="I661" s="12"/>
      <c r="J661" s="12"/>
      <c r="K661" s="12"/>
      <c r="L661" s="12"/>
      <c r="M661" s="11"/>
      <c r="Q661" s="1" t="s">
        <v>978</v>
      </c>
    </row>
    <row r="662" spans="1:48" ht="30" customHeight="1" x14ac:dyDescent="0.3">
      <c r="A662" s="11"/>
      <c r="B662" s="11"/>
      <c r="C662" s="11"/>
      <c r="D662" s="11"/>
      <c r="E662" s="12"/>
      <c r="F662" s="12"/>
      <c r="G662" s="12"/>
      <c r="H662" s="12"/>
      <c r="I662" s="12"/>
      <c r="J662" s="12"/>
      <c r="K662" s="12"/>
      <c r="L662" s="12"/>
      <c r="M662" s="11"/>
      <c r="Q662" s="1" t="s">
        <v>978</v>
      </c>
    </row>
    <row r="663" spans="1:48" ht="30" customHeight="1" x14ac:dyDescent="0.3">
      <c r="A663" s="11"/>
      <c r="B663" s="11"/>
      <c r="C663" s="11"/>
      <c r="D663" s="11"/>
      <c r="E663" s="12"/>
      <c r="F663" s="12"/>
      <c r="G663" s="12"/>
      <c r="H663" s="12"/>
      <c r="I663" s="12"/>
      <c r="J663" s="12"/>
      <c r="K663" s="12"/>
      <c r="L663" s="12"/>
      <c r="M663" s="11"/>
      <c r="Q663" s="1" t="s">
        <v>978</v>
      </c>
    </row>
    <row r="664" spans="1:48" ht="30" customHeight="1" x14ac:dyDescent="0.3">
      <c r="A664" s="11"/>
      <c r="B664" s="11"/>
      <c r="C664" s="11"/>
      <c r="D664" s="11"/>
      <c r="E664" s="12"/>
      <c r="F664" s="12"/>
      <c r="G664" s="12"/>
      <c r="H664" s="12"/>
      <c r="I664" s="12"/>
      <c r="J664" s="12"/>
      <c r="K664" s="12"/>
      <c r="L664" s="12"/>
      <c r="M664" s="11"/>
      <c r="Q664" s="1" t="s">
        <v>978</v>
      </c>
    </row>
    <row r="665" spans="1:48" ht="30" customHeight="1" x14ac:dyDescent="0.3">
      <c r="A665" s="11"/>
      <c r="B665" s="11"/>
      <c r="C665" s="11"/>
      <c r="D665" s="11"/>
      <c r="E665" s="12"/>
      <c r="F665" s="12"/>
      <c r="G665" s="12"/>
      <c r="H665" s="12"/>
      <c r="I665" s="12"/>
      <c r="J665" s="12"/>
      <c r="K665" s="12"/>
      <c r="L665" s="12"/>
      <c r="M665" s="11"/>
      <c r="Q665" s="1" t="s">
        <v>978</v>
      </c>
    </row>
    <row r="666" spans="1:48" ht="30" customHeight="1" x14ac:dyDescent="0.3">
      <c r="A666" s="11"/>
      <c r="B666" s="11"/>
      <c r="C666" s="11"/>
      <c r="D666" s="11"/>
      <c r="E666" s="12"/>
      <c r="F666" s="12"/>
      <c r="G666" s="12"/>
      <c r="H666" s="12"/>
      <c r="I666" s="12"/>
      <c r="J666" s="12"/>
      <c r="K666" s="12"/>
      <c r="L666" s="12"/>
      <c r="M666" s="11"/>
      <c r="Q666" s="1" t="s">
        <v>978</v>
      </c>
    </row>
    <row r="667" spans="1:48" ht="30" customHeight="1" x14ac:dyDescent="0.3">
      <c r="A667" s="11"/>
      <c r="B667" s="11"/>
      <c r="C667" s="11"/>
      <c r="D667" s="11"/>
      <c r="E667" s="12"/>
      <c r="F667" s="12"/>
      <c r="G667" s="12"/>
      <c r="H667" s="12"/>
      <c r="I667" s="12"/>
      <c r="J667" s="12"/>
      <c r="K667" s="12"/>
      <c r="L667" s="12"/>
      <c r="M667" s="11"/>
      <c r="Q667" s="1" t="s">
        <v>978</v>
      </c>
    </row>
    <row r="668" spans="1:48" ht="30" customHeight="1" x14ac:dyDescent="0.3">
      <c r="A668" s="11"/>
      <c r="B668" s="11"/>
      <c r="C668" s="11"/>
      <c r="D668" s="11"/>
      <c r="E668" s="12"/>
      <c r="F668" s="12"/>
      <c r="G668" s="12"/>
      <c r="H668" s="12"/>
      <c r="I668" s="12"/>
      <c r="J668" s="12"/>
      <c r="K668" s="12"/>
      <c r="L668" s="12"/>
      <c r="M668" s="11"/>
      <c r="Q668" s="1" t="s">
        <v>978</v>
      </c>
    </row>
    <row r="669" spans="1:48" ht="30" customHeight="1" x14ac:dyDescent="0.3">
      <c r="A669" s="11"/>
      <c r="B669" s="11"/>
      <c r="C669" s="11"/>
      <c r="D669" s="11"/>
      <c r="E669" s="12"/>
      <c r="F669" s="12"/>
      <c r="G669" s="12"/>
      <c r="H669" s="12"/>
      <c r="I669" s="12"/>
      <c r="J669" s="12"/>
      <c r="K669" s="12"/>
      <c r="L669" s="12"/>
      <c r="M669" s="11"/>
      <c r="Q669" s="1" t="s">
        <v>978</v>
      </c>
    </row>
    <row r="670" spans="1:48" ht="30" customHeight="1" x14ac:dyDescent="0.3">
      <c r="A670" s="13" t="s">
        <v>116</v>
      </c>
      <c r="B670" s="11"/>
      <c r="C670" s="11"/>
      <c r="D670" s="11"/>
      <c r="E670" s="12"/>
      <c r="F670" s="12">
        <f>SUMIF(Q649:Q669,"0102050103",F649:F669)</f>
        <v>0</v>
      </c>
      <c r="G670" s="12"/>
      <c r="H670" s="12">
        <f>SUMIF(Q649:Q669,"0102050103",H649:H669)</f>
        <v>0</v>
      </c>
      <c r="I670" s="12"/>
      <c r="J670" s="12">
        <f>SUMIF(Q649:Q669,"0102050103",J649:J669)</f>
        <v>0</v>
      </c>
      <c r="K670" s="12"/>
      <c r="L670" s="12">
        <f>SUMIF(Q649:Q669,"0102050103",L649:L669)</f>
        <v>0</v>
      </c>
      <c r="M670" s="11"/>
      <c r="N670" t="s">
        <v>117</v>
      </c>
    </row>
    <row r="671" spans="1:48" ht="30" customHeight="1" x14ac:dyDescent="0.3">
      <c r="A671" s="13" t="s">
        <v>980</v>
      </c>
      <c r="B671" s="13" t="s">
        <v>982</v>
      </c>
      <c r="C671" s="11"/>
      <c r="D671" s="11"/>
      <c r="E671" s="12"/>
      <c r="F671" s="12"/>
      <c r="G671" s="12"/>
      <c r="H671" s="12"/>
      <c r="I671" s="12"/>
      <c r="J671" s="12"/>
      <c r="K671" s="12"/>
      <c r="L671" s="12"/>
      <c r="M671" s="11"/>
      <c r="Q671" s="1" t="s">
        <v>981</v>
      </c>
    </row>
    <row r="672" spans="1:48" ht="30" customHeight="1" x14ac:dyDescent="0.3">
      <c r="A672" s="13" t="s">
        <v>796</v>
      </c>
      <c r="B672" s="13" t="s">
        <v>126</v>
      </c>
      <c r="C672" s="13" t="s">
        <v>122</v>
      </c>
      <c r="D672" s="11">
        <v>2</v>
      </c>
      <c r="E672" s="12">
        <f>TRUNC(일위대가목록!E102,0)</f>
        <v>0</v>
      </c>
      <c r="F672" s="12">
        <f>TRUNC(E672*D672, 0)</f>
        <v>0</v>
      </c>
      <c r="G672" s="12">
        <f>TRUNC(일위대가목록!F102,0)</f>
        <v>0</v>
      </c>
      <c r="H672" s="12">
        <f>TRUNC(G672*D672, 0)</f>
        <v>0</v>
      </c>
      <c r="I672" s="12">
        <f>TRUNC(일위대가목록!G102,0)</f>
        <v>0</v>
      </c>
      <c r="J672" s="12">
        <f>TRUNC(I672*D672, 0)</f>
        <v>0</v>
      </c>
      <c r="K672" s="12">
        <f>TRUNC(E672+G672+I672, 0)</f>
        <v>0</v>
      </c>
      <c r="L672" s="12">
        <f>TRUNC(F672+H672+J672, 0)</f>
        <v>0</v>
      </c>
      <c r="M672" s="13" t="s">
        <v>797</v>
      </c>
      <c r="N672" s="1" t="s">
        <v>798</v>
      </c>
      <c r="O672" s="1" t="s">
        <v>52</v>
      </c>
      <c r="P672" s="1" t="s">
        <v>52</v>
      </c>
      <c r="Q672" s="1" t="s">
        <v>981</v>
      </c>
      <c r="R672" s="1" t="s">
        <v>66</v>
      </c>
      <c r="S672" s="1" t="s">
        <v>67</v>
      </c>
      <c r="T672" s="1" t="s">
        <v>67</v>
      </c>
      <c r="AR672" s="1" t="s">
        <v>52</v>
      </c>
      <c r="AS672" s="1" t="s">
        <v>52</v>
      </c>
      <c r="AU672" s="1" t="s">
        <v>983</v>
      </c>
      <c r="AV672">
        <v>306</v>
      </c>
    </row>
    <row r="673" spans="1:48" ht="30" customHeight="1" x14ac:dyDescent="0.3">
      <c r="A673" s="13" t="s">
        <v>762</v>
      </c>
      <c r="B673" s="13" t="s">
        <v>126</v>
      </c>
      <c r="C673" s="13" t="s">
        <v>122</v>
      </c>
      <c r="D673" s="11">
        <v>2</v>
      </c>
      <c r="E673" s="12">
        <f>TRUNC(일위대가목록!E110,0)</f>
        <v>0</v>
      </c>
      <c r="F673" s="12">
        <f>TRUNC(E673*D673, 0)</f>
        <v>0</v>
      </c>
      <c r="G673" s="12">
        <f>TRUNC(일위대가목록!F110,0)</f>
        <v>0</v>
      </c>
      <c r="H673" s="12">
        <f>TRUNC(G673*D673, 0)</f>
        <v>0</v>
      </c>
      <c r="I673" s="12">
        <f>TRUNC(일위대가목록!G110,0)</f>
        <v>0</v>
      </c>
      <c r="J673" s="12">
        <f>TRUNC(I673*D673, 0)</f>
        <v>0</v>
      </c>
      <c r="K673" s="12">
        <f>TRUNC(E673+G673+I673, 0)</f>
        <v>0</v>
      </c>
      <c r="L673" s="12">
        <f>TRUNC(F673+H673+J673, 0)</f>
        <v>0</v>
      </c>
      <c r="M673" s="13" t="s">
        <v>766</v>
      </c>
      <c r="N673" s="1" t="s">
        <v>767</v>
      </c>
      <c r="O673" s="1" t="s">
        <v>52</v>
      </c>
      <c r="P673" s="1" t="s">
        <v>52</v>
      </c>
      <c r="Q673" s="1" t="s">
        <v>981</v>
      </c>
      <c r="R673" s="1" t="s">
        <v>66</v>
      </c>
      <c r="S673" s="1" t="s">
        <v>67</v>
      </c>
      <c r="T673" s="1" t="s">
        <v>67</v>
      </c>
      <c r="AR673" s="1" t="s">
        <v>52</v>
      </c>
      <c r="AS673" s="1" t="s">
        <v>52</v>
      </c>
      <c r="AU673" s="1" t="s">
        <v>984</v>
      </c>
      <c r="AV673">
        <v>307</v>
      </c>
    </row>
    <row r="674" spans="1:48" ht="30" customHeight="1" x14ac:dyDescent="0.3">
      <c r="A674" s="11"/>
      <c r="B674" s="11"/>
      <c r="C674" s="11"/>
      <c r="D674" s="11"/>
      <c r="E674" s="12"/>
      <c r="F674" s="12"/>
      <c r="G674" s="12"/>
      <c r="H674" s="12"/>
      <c r="I674" s="12"/>
      <c r="J674" s="12"/>
      <c r="K674" s="12"/>
      <c r="L674" s="12"/>
      <c r="M674" s="11"/>
      <c r="Q674" s="1" t="s">
        <v>981</v>
      </c>
    </row>
    <row r="675" spans="1:48" ht="30" customHeight="1" x14ac:dyDescent="0.3">
      <c r="A675" s="11"/>
      <c r="B675" s="11"/>
      <c r="C675" s="11"/>
      <c r="D675" s="11"/>
      <c r="E675" s="12"/>
      <c r="F675" s="12"/>
      <c r="G675" s="12"/>
      <c r="H675" s="12"/>
      <c r="I675" s="12"/>
      <c r="J675" s="12"/>
      <c r="K675" s="12"/>
      <c r="L675" s="12"/>
      <c r="M675" s="11"/>
      <c r="Q675" s="1" t="s">
        <v>981</v>
      </c>
    </row>
    <row r="676" spans="1:48" ht="30" customHeight="1" x14ac:dyDescent="0.3">
      <c r="A676" s="11"/>
      <c r="B676" s="11"/>
      <c r="C676" s="11"/>
      <c r="D676" s="11"/>
      <c r="E676" s="12"/>
      <c r="F676" s="12"/>
      <c r="G676" s="12"/>
      <c r="H676" s="12"/>
      <c r="I676" s="12"/>
      <c r="J676" s="12"/>
      <c r="K676" s="12"/>
      <c r="L676" s="12"/>
      <c r="M676" s="11"/>
      <c r="Q676" s="1" t="s">
        <v>981</v>
      </c>
    </row>
    <row r="677" spans="1:48" ht="30" customHeight="1" x14ac:dyDescent="0.3">
      <c r="A677" s="11"/>
      <c r="B677" s="11"/>
      <c r="C677" s="11"/>
      <c r="D677" s="11"/>
      <c r="E677" s="12"/>
      <c r="F677" s="12"/>
      <c r="G677" s="12"/>
      <c r="H677" s="12"/>
      <c r="I677" s="12"/>
      <c r="J677" s="12"/>
      <c r="K677" s="12"/>
      <c r="L677" s="12"/>
      <c r="M677" s="11"/>
      <c r="Q677" s="1" t="s">
        <v>981</v>
      </c>
    </row>
    <row r="678" spans="1:48" ht="30" customHeight="1" x14ac:dyDescent="0.3">
      <c r="A678" s="11"/>
      <c r="B678" s="11"/>
      <c r="C678" s="11"/>
      <c r="D678" s="11"/>
      <c r="E678" s="12"/>
      <c r="F678" s="12"/>
      <c r="G678" s="12"/>
      <c r="H678" s="12"/>
      <c r="I678" s="12"/>
      <c r="J678" s="12"/>
      <c r="K678" s="12"/>
      <c r="L678" s="12"/>
      <c r="M678" s="11"/>
      <c r="Q678" s="1" t="s">
        <v>981</v>
      </c>
    </row>
    <row r="679" spans="1:48" ht="30" customHeight="1" x14ac:dyDescent="0.3">
      <c r="A679" s="11"/>
      <c r="B679" s="11"/>
      <c r="C679" s="11"/>
      <c r="D679" s="11"/>
      <c r="E679" s="12"/>
      <c r="F679" s="12"/>
      <c r="G679" s="12"/>
      <c r="H679" s="12"/>
      <c r="I679" s="12"/>
      <c r="J679" s="12"/>
      <c r="K679" s="12"/>
      <c r="L679" s="12"/>
      <c r="M679" s="11"/>
      <c r="Q679" s="1" t="s">
        <v>981</v>
      </c>
    </row>
    <row r="680" spans="1:48" ht="30" customHeight="1" x14ac:dyDescent="0.3">
      <c r="A680" s="11"/>
      <c r="B680" s="11"/>
      <c r="C680" s="11"/>
      <c r="D680" s="11"/>
      <c r="E680" s="12"/>
      <c r="F680" s="12"/>
      <c r="G680" s="12"/>
      <c r="H680" s="12"/>
      <c r="I680" s="12"/>
      <c r="J680" s="12"/>
      <c r="K680" s="12"/>
      <c r="L680" s="12"/>
      <c r="M680" s="11"/>
      <c r="Q680" s="1" t="s">
        <v>981</v>
      </c>
    </row>
    <row r="681" spans="1:48" ht="30" customHeight="1" x14ac:dyDescent="0.3">
      <c r="A681" s="11"/>
      <c r="B681" s="11"/>
      <c r="C681" s="11"/>
      <c r="D681" s="11"/>
      <c r="E681" s="12"/>
      <c r="F681" s="12"/>
      <c r="G681" s="12"/>
      <c r="H681" s="12"/>
      <c r="I681" s="12"/>
      <c r="J681" s="12"/>
      <c r="K681" s="12"/>
      <c r="L681" s="12"/>
      <c r="M681" s="11"/>
      <c r="Q681" s="1" t="s">
        <v>981</v>
      </c>
    </row>
    <row r="682" spans="1:48" ht="30" customHeight="1" x14ac:dyDescent="0.3">
      <c r="A682" s="11"/>
      <c r="B682" s="11"/>
      <c r="C682" s="11"/>
      <c r="D682" s="11"/>
      <c r="E682" s="12"/>
      <c r="F682" s="12"/>
      <c r="G682" s="12"/>
      <c r="H682" s="12"/>
      <c r="I682" s="12"/>
      <c r="J682" s="12"/>
      <c r="K682" s="12"/>
      <c r="L682" s="12"/>
      <c r="M682" s="11"/>
      <c r="Q682" s="1" t="s">
        <v>981</v>
      </c>
    </row>
    <row r="683" spans="1:48" ht="30" customHeight="1" x14ac:dyDescent="0.3">
      <c r="A683" s="11"/>
      <c r="B683" s="11"/>
      <c r="C683" s="11"/>
      <c r="D683" s="11"/>
      <c r="E683" s="12"/>
      <c r="F683" s="12"/>
      <c r="G683" s="12"/>
      <c r="H683" s="12"/>
      <c r="I683" s="12"/>
      <c r="J683" s="12"/>
      <c r="K683" s="12"/>
      <c r="L683" s="12"/>
      <c r="M683" s="11"/>
      <c r="Q683" s="1" t="s">
        <v>981</v>
      </c>
    </row>
    <row r="684" spans="1:48" ht="30" customHeight="1" x14ac:dyDescent="0.3">
      <c r="A684" s="11"/>
      <c r="B684" s="11"/>
      <c r="C684" s="11"/>
      <c r="D684" s="11"/>
      <c r="E684" s="12"/>
      <c r="F684" s="12"/>
      <c r="G684" s="12"/>
      <c r="H684" s="12"/>
      <c r="I684" s="12"/>
      <c r="J684" s="12"/>
      <c r="K684" s="12"/>
      <c r="L684" s="12"/>
      <c r="M684" s="11"/>
      <c r="Q684" s="1" t="s">
        <v>981</v>
      </c>
    </row>
    <row r="685" spans="1:48" ht="30" customHeight="1" x14ac:dyDescent="0.3">
      <c r="A685" s="11"/>
      <c r="B685" s="11"/>
      <c r="C685" s="11"/>
      <c r="D685" s="11"/>
      <c r="E685" s="12"/>
      <c r="F685" s="12"/>
      <c r="G685" s="12"/>
      <c r="H685" s="12"/>
      <c r="I685" s="12"/>
      <c r="J685" s="12"/>
      <c r="K685" s="12"/>
      <c r="L685" s="12"/>
      <c r="M685" s="11"/>
      <c r="Q685" s="1" t="s">
        <v>981</v>
      </c>
    </row>
    <row r="686" spans="1:48" ht="30" customHeight="1" x14ac:dyDescent="0.3">
      <c r="A686" s="11"/>
      <c r="B686" s="11"/>
      <c r="C686" s="11"/>
      <c r="D686" s="11"/>
      <c r="E686" s="12"/>
      <c r="F686" s="12"/>
      <c r="G686" s="12"/>
      <c r="H686" s="12"/>
      <c r="I686" s="12"/>
      <c r="J686" s="12"/>
      <c r="K686" s="12"/>
      <c r="L686" s="12"/>
      <c r="M686" s="11"/>
      <c r="Q686" s="1" t="s">
        <v>981</v>
      </c>
    </row>
    <row r="687" spans="1:48" ht="30" customHeight="1" x14ac:dyDescent="0.3">
      <c r="A687" s="11"/>
      <c r="B687" s="11"/>
      <c r="C687" s="11"/>
      <c r="D687" s="11"/>
      <c r="E687" s="12"/>
      <c r="F687" s="12"/>
      <c r="G687" s="12"/>
      <c r="H687" s="12"/>
      <c r="I687" s="12"/>
      <c r="J687" s="12"/>
      <c r="K687" s="12"/>
      <c r="L687" s="12"/>
      <c r="M687" s="11"/>
      <c r="Q687" s="1" t="s">
        <v>981</v>
      </c>
    </row>
    <row r="688" spans="1:48" ht="30" customHeight="1" x14ac:dyDescent="0.3">
      <c r="A688" s="11"/>
      <c r="B688" s="11"/>
      <c r="C688" s="11"/>
      <c r="D688" s="11"/>
      <c r="E688" s="12"/>
      <c r="F688" s="12"/>
      <c r="G688" s="12"/>
      <c r="H688" s="12"/>
      <c r="I688" s="12"/>
      <c r="J688" s="12"/>
      <c r="K688" s="12"/>
      <c r="L688" s="12"/>
      <c r="M688" s="11"/>
      <c r="Q688" s="1" t="s">
        <v>981</v>
      </c>
    </row>
    <row r="689" spans="1:48" ht="30" customHeight="1" x14ac:dyDescent="0.3">
      <c r="A689" s="11"/>
      <c r="B689" s="11"/>
      <c r="C689" s="11"/>
      <c r="D689" s="11"/>
      <c r="E689" s="12"/>
      <c r="F689" s="12"/>
      <c r="G689" s="12"/>
      <c r="H689" s="12"/>
      <c r="I689" s="12"/>
      <c r="J689" s="12"/>
      <c r="K689" s="12"/>
      <c r="L689" s="12"/>
      <c r="M689" s="11"/>
      <c r="Q689" s="1" t="s">
        <v>981</v>
      </c>
    </row>
    <row r="690" spans="1:48" ht="30" customHeight="1" x14ac:dyDescent="0.3">
      <c r="A690" s="11"/>
      <c r="B690" s="11"/>
      <c r="C690" s="11"/>
      <c r="D690" s="11"/>
      <c r="E690" s="12"/>
      <c r="F690" s="12"/>
      <c r="G690" s="12"/>
      <c r="H690" s="12"/>
      <c r="I690" s="12"/>
      <c r="J690" s="12"/>
      <c r="K690" s="12"/>
      <c r="L690" s="12"/>
      <c r="M690" s="11"/>
      <c r="Q690" s="1" t="s">
        <v>981</v>
      </c>
    </row>
    <row r="691" spans="1:48" ht="30" customHeight="1" x14ac:dyDescent="0.3">
      <c r="A691" s="11"/>
      <c r="B691" s="11"/>
      <c r="C691" s="11"/>
      <c r="D691" s="11"/>
      <c r="E691" s="12"/>
      <c r="F691" s="12"/>
      <c r="G691" s="12"/>
      <c r="H691" s="12"/>
      <c r="I691" s="12"/>
      <c r="J691" s="12"/>
      <c r="K691" s="12"/>
      <c r="L691" s="12"/>
      <c r="M691" s="11"/>
      <c r="Q691" s="1" t="s">
        <v>981</v>
      </c>
    </row>
    <row r="692" spans="1:48" ht="30" customHeight="1" x14ac:dyDescent="0.3">
      <c r="A692" s="11"/>
      <c r="B692" s="11"/>
      <c r="C692" s="11"/>
      <c r="D692" s="11"/>
      <c r="E692" s="12"/>
      <c r="F692" s="12"/>
      <c r="G692" s="12"/>
      <c r="H692" s="12"/>
      <c r="I692" s="12"/>
      <c r="J692" s="12"/>
      <c r="K692" s="12"/>
      <c r="L692" s="12"/>
      <c r="M692" s="11"/>
      <c r="Q692" s="1" t="s">
        <v>981</v>
      </c>
    </row>
    <row r="693" spans="1:48" ht="30" customHeight="1" x14ac:dyDescent="0.3">
      <c r="A693" s="13" t="s">
        <v>116</v>
      </c>
      <c r="B693" s="11"/>
      <c r="C693" s="11"/>
      <c r="D693" s="11"/>
      <c r="E693" s="12"/>
      <c r="F693" s="12">
        <f>SUMIF(Q672:Q692,"01020502",F672:F692)</f>
        <v>0</v>
      </c>
      <c r="G693" s="12"/>
      <c r="H693" s="12">
        <f>SUMIF(Q672:Q692,"01020502",H672:H692)</f>
        <v>0</v>
      </c>
      <c r="I693" s="12"/>
      <c r="J693" s="12">
        <f>SUMIF(Q672:Q692,"01020502",J672:J692)</f>
        <v>0</v>
      </c>
      <c r="K693" s="12"/>
      <c r="L693" s="12">
        <f>SUMIF(Q672:Q692,"01020502",L672:L692)</f>
        <v>0</v>
      </c>
      <c r="M693" s="11"/>
      <c r="N693" t="s">
        <v>117</v>
      </c>
    </row>
    <row r="694" spans="1:48" ht="30" customHeight="1" x14ac:dyDescent="0.3">
      <c r="A694" s="13" t="s">
        <v>985</v>
      </c>
      <c r="B694" s="13" t="s">
        <v>982</v>
      </c>
      <c r="C694" s="11"/>
      <c r="D694" s="11"/>
      <c r="E694" s="12"/>
      <c r="F694" s="12"/>
      <c r="G694" s="12"/>
      <c r="H694" s="12"/>
      <c r="I694" s="12"/>
      <c r="J694" s="12"/>
      <c r="K694" s="12"/>
      <c r="L694" s="12"/>
      <c r="M694" s="11"/>
      <c r="Q694" s="1" t="s">
        <v>986</v>
      </c>
    </row>
    <row r="695" spans="1:48" ht="30" customHeight="1" x14ac:dyDescent="0.3">
      <c r="A695" s="13" t="s">
        <v>803</v>
      </c>
      <c r="B695" s="13" t="s">
        <v>804</v>
      </c>
      <c r="C695" s="13" t="s">
        <v>76</v>
      </c>
      <c r="D695" s="11">
        <v>4</v>
      </c>
      <c r="E695" s="12">
        <f>TRUNC(일위대가목록!E5,0)</f>
        <v>0</v>
      </c>
      <c r="F695" s="12">
        <f>TRUNC(E695*D695, 0)</f>
        <v>0</v>
      </c>
      <c r="G695" s="12">
        <f>TRUNC(일위대가목록!F5,0)</f>
        <v>0</v>
      </c>
      <c r="H695" s="12">
        <f>TRUNC(G695*D695, 0)</f>
        <v>0</v>
      </c>
      <c r="I695" s="12">
        <f>TRUNC(일위대가목록!G5,0)</f>
        <v>0</v>
      </c>
      <c r="J695" s="12">
        <f>TRUNC(I695*D695, 0)</f>
        <v>0</v>
      </c>
      <c r="K695" s="12">
        <f t="shared" ref="K695:L697" si="85">TRUNC(E695+G695+I695, 0)</f>
        <v>0</v>
      </c>
      <c r="L695" s="12">
        <f t="shared" si="85"/>
        <v>0</v>
      </c>
      <c r="M695" s="13" t="s">
        <v>805</v>
      </c>
      <c r="N695" s="1" t="s">
        <v>806</v>
      </c>
      <c r="O695" s="1" t="s">
        <v>52</v>
      </c>
      <c r="P695" s="1" t="s">
        <v>52</v>
      </c>
      <c r="Q695" s="1" t="s">
        <v>986</v>
      </c>
      <c r="R695" s="1" t="s">
        <v>66</v>
      </c>
      <c r="S695" s="1" t="s">
        <v>67</v>
      </c>
      <c r="T695" s="1" t="s">
        <v>67</v>
      </c>
      <c r="AR695" s="1" t="s">
        <v>52</v>
      </c>
      <c r="AS695" s="1" t="s">
        <v>52</v>
      </c>
      <c r="AU695" s="1" t="s">
        <v>987</v>
      </c>
      <c r="AV695">
        <v>309</v>
      </c>
    </row>
    <row r="696" spans="1:48" ht="30" customHeight="1" x14ac:dyDescent="0.3">
      <c r="A696" s="13" t="s">
        <v>813</v>
      </c>
      <c r="B696" s="13" t="s">
        <v>804</v>
      </c>
      <c r="C696" s="13" t="s">
        <v>122</v>
      </c>
      <c r="D696" s="11">
        <v>8</v>
      </c>
      <c r="E696" s="12">
        <f>TRUNC(일위대가목록!E108,0)</f>
        <v>0</v>
      </c>
      <c r="F696" s="12">
        <f>TRUNC(E696*D696, 0)</f>
        <v>0</v>
      </c>
      <c r="G696" s="12">
        <f>TRUNC(일위대가목록!F108,0)</f>
        <v>0</v>
      </c>
      <c r="H696" s="12">
        <f>TRUNC(G696*D696, 0)</f>
        <v>0</v>
      </c>
      <c r="I696" s="12">
        <f>TRUNC(일위대가목록!G108,0)</f>
        <v>0</v>
      </c>
      <c r="J696" s="12">
        <f>TRUNC(I696*D696, 0)</f>
        <v>0</v>
      </c>
      <c r="K696" s="12">
        <f t="shared" si="85"/>
        <v>0</v>
      </c>
      <c r="L696" s="12">
        <f t="shared" si="85"/>
        <v>0</v>
      </c>
      <c r="M696" s="13" t="s">
        <v>814</v>
      </c>
      <c r="N696" s="1" t="s">
        <v>815</v>
      </c>
      <c r="O696" s="1" t="s">
        <v>52</v>
      </c>
      <c r="P696" s="1" t="s">
        <v>52</v>
      </c>
      <c r="Q696" s="1" t="s">
        <v>986</v>
      </c>
      <c r="R696" s="1" t="s">
        <v>66</v>
      </c>
      <c r="S696" s="1" t="s">
        <v>67</v>
      </c>
      <c r="T696" s="1" t="s">
        <v>67</v>
      </c>
      <c r="AR696" s="1" t="s">
        <v>52</v>
      </c>
      <c r="AS696" s="1" t="s">
        <v>52</v>
      </c>
      <c r="AU696" s="1" t="s">
        <v>988</v>
      </c>
      <c r="AV696">
        <v>310</v>
      </c>
    </row>
    <row r="697" spans="1:48" ht="30" customHeight="1" x14ac:dyDescent="0.3">
      <c r="A697" s="13" t="s">
        <v>817</v>
      </c>
      <c r="B697" s="13" t="s">
        <v>52</v>
      </c>
      <c r="C697" s="13" t="s">
        <v>818</v>
      </c>
      <c r="D697" s="11">
        <v>4</v>
      </c>
      <c r="E697" s="12">
        <f>TRUNC(일위대가목록!E115,0)</f>
        <v>0</v>
      </c>
      <c r="F697" s="12">
        <f>TRUNC(E697*D697, 0)</f>
        <v>0</v>
      </c>
      <c r="G697" s="12">
        <f>TRUNC(일위대가목록!F115,0)</f>
        <v>0</v>
      </c>
      <c r="H697" s="12">
        <f>TRUNC(G697*D697, 0)</f>
        <v>0</v>
      </c>
      <c r="I697" s="12">
        <f>TRUNC(일위대가목록!G115,0)</f>
        <v>0</v>
      </c>
      <c r="J697" s="12">
        <f>TRUNC(I697*D697, 0)</f>
        <v>0</v>
      </c>
      <c r="K697" s="12">
        <f t="shared" si="85"/>
        <v>0</v>
      </c>
      <c r="L697" s="12">
        <f t="shared" si="85"/>
        <v>0</v>
      </c>
      <c r="M697" s="13" t="s">
        <v>819</v>
      </c>
      <c r="N697" s="1" t="s">
        <v>820</v>
      </c>
      <c r="O697" s="1" t="s">
        <v>52</v>
      </c>
      <c r="P697" s="1" t="s">
        <v>52</v>
      </c>
      <c r="Q697" s="1" t="s">
        <v>986</v>
      </c>
      <c r="R697" s="1" t="s">
        <v>66</v>
      </c>
      <c r="S697" s="1" t="s">
        <v>67</v>
      </c>
      <c r="T697" s="1" t="s">
        <v>67</v>
      </c>
      <c r="AR697" s="1" t="s">
        <v>52</v>
      </c>
      <c r="AS697" s="1" t="s">
        <v>52</v>
      </c>
      <c r="AU697" s="1" t="s">
        <v>989</v>
      </c>
      <c r="AV697">
        <v>311</v>
      </c>
    </row>
    <row r="698" spans="1:48" ht="30" customHeight="1" x14ac:dyDescent="0.3">
      <c r="A698" s="11"/>
      <c r="B698" s="11"/>
      <c r="C698" s="11"/>
      <c r="D698" s="11"/>
      <c r="E698" s="12"/>
      <c r="F698" s="12"/>
      <c r="G698" s="12"/>
      <c r="H698" s="12"/>
      <c r="I698" s="12"/>
      <c r="J698" s="12"/>
      <c r="K698" s="12"/>
      <c r="L698" s="12"/>
      <c r="M698" s="11"/>
      <c r="Q698" s="1" t="s">
        <v>986</v>
      </c>
    </row>
    <row r="699" spans="1:48" ht="30" customHeight="1" x14ac:dyDescent="0.3">
      <c r="A699" s="11"/>
      <c r="B699" s="11"/>
      <c r="C699" s="11"/>
      <c r="D699" s="11"/>
      <c r="E699" s="12"/>
      <c r="F699" s="12"/>
      <c r="G699" s="12"/>
      <c r="H699" s="12"/>
      <c r="I699" s="12"/>
      <c r="J699" s="12"/>
      <c r="K699" s="12"/>
      <c r="L699" s="12"/>
      <c r="M699" s="11"/>
      <c r="Q699" s="1" t="s">
        <v>986</v>
      </c>
    </row>
    <row r="700" spans="1:48" ht="30" customHeight="1" x14ac:dyDescent="0.3">
      <c r="A700" s="11"/>
      <c r="B700" s="11"/>
      <c r="C700" s="11"/>
      <c r="D700" s="11"/>
      <c r="E700" s="12"/>
      <c r="F700" s="12"/>
      <c r="G700" s="12"/>
      <c r="H700" s="12"/>
      <c r="I700" s="12"/>
      <c r="J700" s="12"/>
      <c r="K700" s="12"/>
      <c r="L700" s="12"/>
      <c r="M700" s="11"/>
      <c r="Q700" s="1" t="s">
        <v>986</v>
      </c>
    </row>
    <row r="701" spans="1:48" ht="30" customHeight="1" x14ac:dyDescent="0.3">
      <c r="A701" s="11"/>
      <c r="B701" s="11"/>
      <c r="C701" s="11"/>
      <c r="D701" s="11"/>
      <c r="E701" s="12"/>
      <c r="F701" s="12"/>
      <c r="G701" s="12"/>
      <c r="H701" s="12"/>
      <c r="I701" s="12"/>
      <c r="J701" s="12"/>
      <c r="K701" s="12"/>
      <c r="L701" s="12"/>
      <c r="M701" s="11"/>
      <c r="Q701" s="1" t="s">
        <v>986</v>
      </c>
    </row>
    <row r="702" spans="1:48" ht="30" customHeight="1" x14ac:dyDescent="0.3">
      <c r="A702" s="11"/>
      <c r="B702" s="11"/>
      <c r="C702" s="11"/>
      <c r="D702" s="11"/>
      <c r="E702" s="12"/>
      <c r="F702" s="12"/>
      <c r="G702" s="12"/>
      <c r="H702" s="12"/>
      <c r="I702" s="12"/>
      <c r="J702" s="12"/>
      <c r="K702" s="12"/>
      <c r="L702" s="12"/>
      <c r="M702" s="11"/>
      <c r="Q702" s="1" t="s">
        <v>986</v>
      </c>
    </row>
    <row r="703" spans="1:48" ht="30" customHeight="1" x14ac:dyDescent="0.3">
      <c r="A703" s="11"/>
      <c r="B703" s="11"/>
      <c r="C703" s="11"/>
      <c r="D703" s="11"/>
      <c r="E703" s="12"/>
      <c r="F703" s="12"/>
      <c r="G703" s="12"/>
      <c r="H703" s="12"/>
      <c r="I703" s="12"/>
      <c r="J703" s="12"/>
      <c r="K703" s="12"/>
      <c r="L703" s="12"/>
      <c r="M703" s="11"/>
      <c r="Q703" s="1" t="s">
        <v>986</v>
      </c>
    </row>
    <row r="704" spans="1:48" ht="30" customHeight="1" x14ac:dyDescent="0.3">
      <c r="A704" s="11"/>
      <c r="B704" s="11"/>
      <c r="C704" s="11"/>
      <c r="D704" s="11"/>
      <c r="E704" s="12"/>
      <c r="F704" s="12"/>
      <c r="G704" s="12"/>
      <c r="H704" s="12"/>
      <c r="I704" s="12"/>
      <c r="J704" s="12"/>
      <c r="K704" s="12"/>
      <c r="L704" s="12"/>
      <c r="M704" s="11"/>
      <c r="Q704" s="1" t="s">
        <v>986</v>
      </c>
    </row>
    <row r="705" spans="1:48" ht="30" customHeight="1" x14ac:dyDescent="0.3">
      <c r="A705" s="11"/>
      <c r="B705" s="11"/>
      <c r="C705" s="11"/>
      <c r="D705" s="11"/>
      <c r="E705" s="12"/>
      <c r="F705" s="12"/>
      <c r="G705" s="12"/>
      <c r="H705" s="12"/>
      <c r="I705" s="12"/>
      <c r="J705" s="12"/>
      <c r="K705" s="12"/>
      <c r="L705" s="12"/>
      <c r="M705" s="11"/>
      <c r="Q705" s="1" t="s">
        <v>986</v>
      </c>
    </row>
    <row r="706" spans="1:48" ht="30" customHeight="1" x14ac:dyDescent="0.3">
      <c r="A706" s="11"/>
      <c r="B706" s="11"/>
      <c r="C706" s="11"/>
      <c r="D706" s="11"/>
      <c r="E706" s="12"/>
      <c r="F706" s="12"/>
      <c r="G706" s="12"/>
      <c r="H706" s="12"/>
      <c r="I706" s="12"/>
      <c r="J706" s="12"/>
      <c r="K706" s="12"/>
      <c r="L706" s="12"/>
      <c r="M706" s="11"/>
      <c r="Q706" s="1" t="s">
        <v>986</v>
      </c>
    </row>
    <row r="707" spans="1:48" ht="30" customHeight="1" x14ac:dyDescent="0.3">
      <c r="A707" s="11"/>
      <c r="B707" s="11"/>
      <c r="C707" s="11"/>
      <c r="D707" s="11"/>
      <c r="E707" s="12"/>
      <c r="F707" s="12"/>
      <c r="G707" s="12"/>
      <c r="H707" s="12"/>
      <c r="I707" s="12"/>
      <c r="J707" s="12"/>
      <c r="K707" s="12"/>
      <c r="L707" s="12"/>
      <c r="M707" s="11"/>
      <c r="Q707" s="1" t="s">
        <v>986</v>
      </c>
    </row>
    <row r="708" spans="1:48" ht="30" customHeight="1" x14ac:dyDescent="0.3">
      <c r="A708" s="11"/>
      <c r="B708" s="11"/>
      <c r="C708" s="11"/>
      <c r="D708" s="11"/>
      <c r="E708" s="12"/>
      <c r="F708" s="12"/>
      <c r="G708" s="12"/>
      <c r="H708" s="12"/>
      <c r="I708" s="12"/>
      <c r="J708" s="12"/>
      <c r="K708" s="12"/>
      <c r="L708" s="12"/>
      <c r="M708" s="11"/>
      <c r="Q708" s="1" t="s">
        <v>986</v>
      </c>
    </row>
    <row r="709" spans="1:48" ht="30" customHeight="1" x14ac:dyDescent="0.3">
      <c r="A709" s="11"/>
      <c r="B709" s="11"/>
      <c r="C709" s="11"/>
      <c r="D709" s="11"/>
      <c r="E709" s="12"/>
      <c r="F709" s="12"/>
      <c r="G709" s="12"/>
      <c r="H709" s="12"/>
      <c r="I709" s="12"/>
      <c r="J709" s="12"/>
      <c r="K709" s="12"/>
      <c r="L709" s="12"/>
      <c r="M709" s="11"/>
      <c r="Q709" s="1" t="s">
        <v>986</v>
      </c>
    </row>
    <row r="710" spans="1:48" ht="30" customHeight="1" x14ac:dyDescent="0.3">
      <c r="A710" s="11"/>
      <c r="B710" s="11"/>
      <c r="C710" s="11"/>
      <c r="D710" s="11"/>
      <c r="E710" s="12"/>
      <c r="F710" s="12"/>
      <c r="G710" s="12"/>
      <c r="H710" s="12"/>
      <c r="I710" s="12"/>
      <c r="J710" s="12"/>
      <c r="K710" s="12"/>
      <c r="L710" s="12"/>
      <c r="M710" s="11"/>
      <c r="Q710" s="1" t="s">
        <v>986</v>
      </c>
    </row>
    <row r="711" spans="1:48" ht="30" customHeight="1" x14ac:dyDescent="0.3">
      <c r="A711" s="11"/>
      <c r="B711" s="11"/>
      <c r="C711" s="11"/>
      <c r="D711" s="11"/>
      <c r="E711" s="12"/>
      <c r="F711" s="12"/>
      <c r="G711" s="12"/>
      <c r="H711" s="12"/>
      <c r="I711" s="12"/>
      <c r="J711" s="12"/>
      <c r="K711" s="12"/>
      <c r="L711" s="12"/>
      <c r="M711" s="11"/>
      <c r="Q711" s="1" t="s">
        <v>986</v>
      </c>
    </row>
    <row r="712" spans="1:48" ht="30" customHeight="1" x14ac:dyDescent="0.3">
      <c r="A712" s="11"/>
      <c r="B712" s="11"/>
      <c r="C712" s="11"/>
      <c r="D712" s="11"/>
      <c r="E712" s="12"/>
      <c r="F712" s="12"/>
      <c r="G712" s="12"/>
      <c r="H712" s="12"/>
      <c r="I712" s="12"/>
      <c r="J712" s="12"/>
      <c r="K712" s="12"/>
      <c r="L712" s="12"/>
      <c r="M712" s="11"/>
      <c r="Q712" s="1" t="s">
        <v>986</v>
      </c>
    </row>
    <row r="713" spans="1:48" ht="30" customHeight="1" x14ac:dyDescent="0.3">
      <c r="A713" s="11"/>
      <c r="B713" s="11"/>
      <c r="C713" s="11"/>
      <c r="D713" s="11"/>
      <c r="E713" s="12"/>
      <c r="F713" s="12"/>
      <c r="G713" s="12"/>
      <c r="H713" s="12"/>
      <c r="I713" s="12"/>
      <c r="J713" s="12"/>
      <c r="K713" s="12"/>
      <c r="L713" s="12"/>
      <c r="M713" s="11"/>
      <c r="Q713" s="1" t="s">
        <v>986</v>
      </c>
    </row>
    <row r="714" spans="1:48" ht="30" customHeight="1" x14ac:dyDescent="0.3">
      <c r="A714" s="11"/>
      <c r="B714" s="11"/>
      <c r="C714" s="11"/>
      <c r="D714" s="11"/>
      <c r="E714" s="12"/>
      <c r="F714" s="12"/>
      <c r="G714" s="12"/>
      <c r="H714" s="12"/>
      <c r="I714" s="12"/>
      <c r="J714" s="12"/>
      <c r="K714" s="12"/>
      <c r="L714" s="12"/>
      <c r="M714" s="11"/>
      <c r="Q714" s="1" t="s">
        <v>986</v>
      </c>
    </row>
    <row r="715" spans="1:48" ht="30" customHeight="1" x14ac:dyDescent="0.3">
      <c r="A715" s="11"/>
      <c r="B715" s="11"/>
      <c r="C715" s="11"/>
      <c r="D715" s="11"/>
      <c r="E715" s="12"/>
      <c r="F715" s="12"/>
      <c r="G715" s="12"/>
      <c r="H715" s="12"/>
      <c r="I715" s="12"/>
      <c r="J715" s="12"/>
      <c r="K715" s="12"/>
      <c r="L715" s="12"/>
      <c r="M715" s="11"/>
      <c r="Q715" s="1" t="s">
        <v>986</v>
      </c>
    </row>
    <row r="716" spans="1:48" ht="30" customHeight="1" x14ac:dyDescent="0.3">
      <c r="A716" s="13" t="s">
        <v>116</v>
      </c>
      <c r="B716" s="11"/>
      <c r="C716" s="11"/>
      <c r="D716" s="11"/>
      <c r="E716" s="12"/>
      <c r="F716" s="12">
        <f>SUMIF(Q695:Q715,"01020503",F695:F715)</f>
        <v>0</v>
      </c>
      <c r="G716" s="12"/>
      <c r="H716" s="12">
        <f>SUMIF(Q695:Q715,"01020503",H695:H715)</f>
        <v>0</v>
      </c>
      <c r="I716" s="12"/>
      <c r="J716" s="12">
        <f>SUMIF(Q695:Q715,"01020503",J695:J715)</f>
        <v>0</v>
      </c>
      <c r="K716" s="12"/>
      <c r="L716" s="12">
        <f>SUMIF(Q695:Q715,"01020503",L695:L715)</f>
        <v>0</v>
      </c>
      <c r="M716" s="11"/>
      <c r="N716" t="s">
        <v>117</v>
      </c>
    </row>
    <row r="717" spans="1:48" ht="30" customHeight="1" x14ac:dyDescent="0.3">
      <c r="A717" s="13" t="s">
        <v>990</v>
      </c>
      <c r="B717" s="13" t="s">
        <v>982</v>
      </c>
      <c r="C717" s="11"/>
      <c r="D717" s="11"/>
      <c r="E717" s="12"/>
      <c r="F717" s="12"/>
      <c r="G717" s="12"/>
      <c r="H717" s="12"/>
      <c r="I717" s="12"/>
      <c r="J717" s="12"/>
      <c r="K717" s="12"/>
      <c r="L717" s="12"/>
      <c r="M717" s="11"/>
      <c r="Q717" s="1" t="s">
        <v>991</v>
      </c>
    </row>
    <row r="718" spans="1:48" ht="30" customHeight="1" x14ac:dyDescent="0.3">
      <c r="A718" s="13" t="s">
        <v>837</v>
      </c>
      <c r="B718" s="13" t="s">
        <v>838</v>
      </c>
      <c r="C718" s="13" t="s">
        <v>122</v>
      </c>
      <c r="D718" s="11">
        <v>27</v>
      </c>
      <c r="E718" s="12">
        <f>TRUNC(일위대가목록!E14,0)</f>
        <v>0</v>
      </c>
      <c r="F718" s="12">
        <f>TRUNC(E718*D718, 0)</f>
        <v>0</v>
      </c>
      <c r="G718" s="12">
        <f>TRUNC(일위대가목록!F14,0)</f>
        <v>0</v>
      </c>
      <c r="H718" s="12">
        <f>TRUNC(G718*D718, 0)</f>
        <v>0</v>
      </c>
      <c r="I718" s="12">
        <f>TRUNC(일위대가목록!G14,0)</f>
        <v>0</v>
      </c>
      <c r="J718" s="12">
        <f>TRUNC(I718*D718, 0)</f>
        <v>0</v>
      </c>
      <c r="K718" s="12">
        <f>TRUNC(E718+G718+I718, 0)</f>
        <v>0</v>
      </c>
      <c r="L718" s="12">
        <f>TRUNC(F718+H718+J718, 0)</f>
        <v>0</v>
      </c>
      <c r="M718" s="13" t="s">
        <v>839</v>
      </c>
      <c r="N718" s="1" t="s">
        <v>840</v>
      </c>
      <c r="O718" s="1" t="s">
        <v>52</v>
      </c>
      <c r="P718" s="1" t="s">
        <v>52</v>
      </c>
      <c r="Q718" s="1" t="s">
        <v>991</v>
      </c>
      <c r="R718" s="1" t="s">
        <v>66</v>
      </c>
      <c r="S718" s="1" t="s">
        <v>67</v>
      </c>
      <c r="T718" s="1" t="s">
        <v>67</v>
      </c>
      <c r="AR718" s="1" t="s">
        <v>52</v>
      </c>
      <c r="AS718" s="1" t="s">
        <v>52</v>
      </c>
      <c r="AU718" s="1" t="s">
        <v>992</v>
      </c>
      <c r="AV718">
        <v>355</v>
      </c>
    </row>
    <row r="719" spans="1:48" ht="30" customHeight="1" x14ac:dyDescent="0.3">
      <c r="A719" s="13" t="s">
        <v>842</v>
      </c>
      <c r="B719" s="13" t="s">
        <v>52</v>
      </c>
      <c r="C719" s="13" t="s">
        <v>122</v>
      </c>
      <c r="D719" s="11">
        <v>27</v>
      </c>
      <c r="E719" s="12">
        <f>TRUNC(일위대가목록!E15,0)</f>
        <v>0</v>
      </c>
      <c r="F719" s="12">
        <f>TRUNC(E719*D719, 0)</f>
        <v>0</v>
      </c>
      <c r="G719" s="12">
        <f>TRUNC(일위대가목록!F15,0)</f>
        <v>0</v>
      </c>
      <c r="H719" s="12">
        <f>TRUNC(G719*D719, 0)</f>
        <v>0</v>
      </c>
      <c r="I719" s="12">
        <f>TRUNC(일위대가목록!G15,0)</f>
        <v>0</v>
      </c>
      <c r="J719" s="12">
        <f>TRUNC(I719*D719, 0)</f>
        <v>0</v>
      </c>
      <c r="K719" s="12">
        <f>TRUNC(E719+G719+I719, 0)</f>
        <v>0</v>
      </c>
      <c r="L719" s="12">
        <f>TRUNC(F719+H719+J719, 0)</f>
        <v>0</v>
      </c>
      <c r="M719" s="13" t="s">
        <v>843</v>
      </c>
      <c r="N719" s="1" t="s">
        <v>844</v>
      </c>
      <c r="O719" s="1" t="s">
        <v>52</v>
      </c>
      <c r="P719" s="1" t="s">
        <v>52</v>
      </c>
      <c r="Q719" s="1" t="s">
        <v>991</v>
      </c>
      <c r="R719" s="1" t="s">
        <v>66</v>
      </c>
      <c r="S719" s="1" t="s">
        <v>67</v>
      </c>
      <c r="T719" s="1" t="s">
        <v>67</v>
      </c>
      <c r="AR719" s="1" t="s">
        <v>52</v>
      </c>
      <c r="AS719" s="1" t="s">
        <v>52</v>
      </c>
      <c r="AU719" s="1" t="s">
        <v>993</v>
      </c>
      <c r="AV719">
        <v>356</v>
      </c>
    </row>
    <row r="720" spans="1:48" ht="30" customHeight="1" x14ac:dyDescent="0.3">
      <c r="A720" s="11"/>
      <c r="B720" s="11"/>
      <c r="C720" s="11"/>
      <c r="D720" s="11"/>
      <c r="E720" s="12"/>
      <c r="F720" s="12"/>
      <c r="G720" s="12"/>
      <c r="H720" s="12"/>
      <c r="I720" s="12"/>
      <c r="J720" s="12"/>
      <c r="K720" s="12"/>
      <c r="L720" s="12"/>
      <c r="M720" s="11"/>
      <c r="Q720" s="1" t="s">
        <v>991</v>
      </c>
    </row>
    <row r="721" spans="1:17" ht="30" customHeight="1" x14ac:dyDescent="0.3">
      <c r="A721" s="11"/>
      <c r="B721" s="11"/>
      <c r="C721" s="11"/>
      <c r="D721" s="11"/>
      <c r="E721" s="12"/>
      <c r="F721" s="12"/>
      <c r="G721" s="12"/>
      <c r="H721" s="12"/>
      <c r="I721" s="12"/>
      <c r="J721" s="12"/>
      <c r="K721" s="12"/>
      <c r="L721" s="12"/>
      <c r="M721" s="11"/>
      <c r="Q721" s="1" t="s">
        <v>991</v>
      </c>
    </row>
    <row r="722" spans="1:17" ht="30" customHeight="1" x14ac:dyDescent="0.3">
      <c r="A722" s="11"/>
      <c r="B722" s="11"/>
      <c r="C722" s="11"/>
      <c r="D722" s="11"/>
      <c r="E722" s="12"/>
      <c r="F722" s="12"/>
      <c r="G722" s="12"/>
      <c r="H722" s="12"/>
      <c r="I722" s="12"/>
      <c r="J722" s="12"/>
      <c r="K722" s="12"/>
      <c r="L722" s="12"/>
      <c r="M722" s="11"/>
      <c r="Q722" s="1" t="s">
        <v>991</v>
      </c>
    </row>
    <row r="723" spans="1:17" ht="30" customHeight="1" x14ac:dyDescent="0.3">
      <c r="A723" s="11"/>
      <c r="B723" s="11"/>
      <c r="C723" s="11"/>
      <c r="D723" s="11"/>
      <c r="E723" s="12"/>
      <c r="F723" s="12"/>
      <c r="G723" s="12"/>
      <c r="H723" s="12"/>
      <c r="I723" s="12"/>
      <c r="J723" s="12"/>
      <c r="K723" s="12"/>
      <c r="L723" s="12"/>
      <c r="M723" s="11"/>
      <c r="Q723" s="1" t="s">
        <v>991</v>
      </c>
    </row>
    <row r="724" spans="1:17" ht="30" customHeight="1" x14ac:dyDescent="0.3">
      <c r="A724" s="11"/>
      <c r="B724" s="11"/>
      <c r="C724" s="11"/>
      <c r="D724" s="11"/>
      <c r="E724" s="12"/>
      <c r="F724" s="12"/>
      <c r="G724" s="12"/>
      <c r="H724" s="12"/>
      <c r="I724" s="12"/>
      <c r="J724" s="12"/>
      <c r="K724" s="12"/>
      <c r="L724" s="12"/>
      <c r="M724" s="11"/>
      <c r="Q724" s="1" t="s">
        <v>991</v>
      </c>
    </row>
    <row r="725" spans="1:17" ht="30" customHeight="1" x14ac:dyDescent="0.3">
      <c r="A725" s="11"/>
      <c r="B725" s="11"/>
      <c r="C725" s="11"/>
      <c r="D725" s="11"/>
      <c r="E725" s="12"/>
      <c r="F725" s="12"/>
      <c r="G725" s="12"/>
      <c r="H725" s="12"/>
      <c r="I725" s="12"/>
      <c r="J725" s="12"/>
      <c r="K725" s="12"/>
      <c r="L725" s="12"/>
      <c r="M725" s="11"/>
      <c r="Q725" s="1" t="s">
        <v>991</v>
      </c>
    </row>
    <row r="726" spans="1:17" ht="30" customHeight="1" x14ac:dyDescent="0.3">
      <c r="A726" s="11"/>
      <c r="B726" s="11"/>
      <c r="C726" s="11"/>
      <c r="D726" s="11"/>
      <c r="E726" s="12"/>
      <c r="F726" s="12"/>
      <c r="G726" s="12"/>
      <c r="H726" s="12"/>
      <c r="I726" s="12"/>
      <c r="J726" s="12"/>
      <c r="K726" s="12"/>
      <c r="L726" s="12"/>
      <c r="M726" s="11"/>
      <c r="Q726" s="1" t="s">
        <v>991</v>
      </c>
    </row>
    <row r="727" spans="1:17" ht="30" customHeight="1" x14ac:dyDescent="0.3">
      <c r="A727" s="11"/>
      <c r="B727" s="11"/>
      <c r="C727" s="11"/>
      <c r="D727" s="11"/>
      <c r="E727" s="12"/>
      <c r="F727" s="12"/>
      <c r="G727" s="12"/>
      <c r="H727" s="12"/>
      <c r="I727" s="12"/>
      <c r="J727" s="12"/>
      <c r="K727" s="12"/>
      <c r="L727" s="12"/>
      <c r="M727" s="11"/>
      <c r="Q727" s="1" t="s">
        <v>991</v>
      </c>
    </row>
    <row r="728" spans="1:17" ht="30" customHeight="1" x14ac:dyDescent="0.3">
      <c r="A728" s="11"/>
      <c r="B728" s="11"/>
      <c r="C728" s="11"/>
      <c r="D728" s="11"/>
      <c r="E728" s="12"/>
      <c r="F728" s="12"/>
      <c r="G728" s="12"/>
      <c r="H728" s="12"/>
      <c r="I728" s="12"/>
      <c r="J728" s="12"/>
      <c r="K728" s="12"/>
      <c r="L728" s="12"/>
      <c r="M728" s="11"/>
      <c r="Q728" s="1" t="s">
        <v>991</v>
      </c>
    </row>
    <row r="729" spans="1:17" ht="30" customHeight="1" x14ac:dyDescent="0.3">
      <c r="A729" s="11"/>
      <c r="B729" s="11"/>
      <c r="C729" s="11"/>
      <c r="D729" s="11"/>
      <c r="E729" s="12"/>
      <c r="F729" s="12"/>
      <c r="G729" s="12"/>
      <c r="H729" s="12"/>
      <c r="I729" s="12"/>
      <c r="J729" s="12"/>
      <c r="K729" s="12"/>
      <c r="L729" s="12"/>
      <c r="M729" s="11"/>
      <c r="Q729" s="1" t="s">
        <v>991</v>
      </c>
    </row>
    <row r="730" spans="1:17" ht="30" customHeight="1" x14ac:dyDescent="0.3">
      <c r="A730" s="11"/>
      <c r="B730" s="11"/>
      <c r="C730" s="11"/>
      <c r="D730" s="11"/>
      <c r="E730" s="12"/>
      <c r="F730" s="12"/>
      <c r="G730" s="12"/>
      <c r="H730" s="12"/>
      <c r="I730" s="12"/>
      <c r="J730" s="12"/>
      <c r="K730" s="12"/>
      <c r="L730" s="12"/>
      <c r="M730" s="11"/>
      <c r="Q730" s="1" t="s">
        <v>991</v>
      </c>
    </row>
    <row r="731" spans="1:17" ht="30" customHeight="1" x14ac:dyDescent="0.3">
      <c r="A731" s="11"/>
      <c r="B731" s="11"/>
      <c r="C731" s="11"/>
      <c r="D731" s="11"/>
      <c r="E731" s="12"/>
      <c r="F731" s="12"/>
      <c r="G731" s="12"/>
      <c r="H731" s="12"/>
      <c r="I731" s="12"/>
      <c r="J731" s="12"/>
      <c r="K731" s="12"/>
      <c r="L731" s="12"/>
      <c r="M731" s="11"/>
      <c r="Q731" s="1" t="s">
        <v>991</v>
      </c>
    </row>
    <row r="732" spans="1:17" ht="30" customHeight="1" x14ac:dyDescent="0.3">
      <c r="A732" s="11"/>
      <c r="B732" s="11"/>
      <c r="C732" s="11"/>
      <c r="D732" s="11"/>
      <c r="E732" s="12"/>
      <c r="F732" s="12"/>
      <c r="G732" s="12"/>
      <c r="H732" s="12"/>
      <c r="I732" s="12"/>
      <c r="J732" s="12"/>
      <c r="K732" s="12"/>
      <c r="L732" s="12"/>
      <c r="M732" s="11"/>
      <c r="Q732" s="1" t="s">
        <v>991</v>
      </c>
    </row>
    <row r="733" spans="1:17" ht="30" customHeight="1" x14ac:dyDescent="0.3">
      <c r="A733" s="11"/>
      <c r="B733" s="11"/>
      <c r="C733" s="11"/>
      <c r="D733" s="11"/>
      <c r="E733" s="12"/>
      <c r="F733" s="12"/>
      <c r="G733" s="12"/>
      <c r="H733" s="12"/>
      <c r="I733" s="12"/>
      <c r="J733" s="12"/>
      <c r="K733" s="12"/>
      <c r="L733" s="12"/>
      <c r="M733" s="11"/>
      <c r="Q733" s="1" t="s">
        <v>991</v>
      </c>
    </row>
    <row r="734" spans="1:17" ht="30" customHeight="1" x14ac:dyDescent="0.3">
      <c r="A734" s="11"/>
      <c r="B734" s="11"/>
      <c r="C734" s="11"/>
      <c r="D734" s="11"/>
      <c r="E734" s="12"/>
      <c r="F734" s="12"/>
      <c r="G734" s="12"/>
      <c r="H734" s="12"/>
      <c r="I734" s="12"/>
      <c r="J734" s="12"/>
      <c r="K734" s="12"/>
      <c r="L734" s="12"/>
      <c r="M734" s="11"/>
      <c r="Q734" s="1" t="s">
        <v>991</v>
      </c>
    </row>
    <row r="735" spans="1:17" ht="30" customHeight="1" x14ac:dyDescent="0.3">
      <c r="A735" s="11"/>
      <c r="B735" s="11"/>
      <c r="C735" s="11"/>
      <c r="D735" s="11"/>
      <c r="E735" s="12"/>
      <c r="F735" s="12"/>
      <c r="G735" s="12"/>
      <c r="H735" s="12"/>
      <c r="I735" s="12"/>
      <c r="J735" s="12"/>
      <c r="K735" s="12"/>
      <c r="L735" s="12"/>
      <c r="M735" s="11"/>
      <c r="Q735" s="1" t="s">
        <v>991</v>
      </c>
    </row>
    <row r="736" spans="1:17" ht="30" customHeight="1" x14ac:dyDescent="0.3">
      <c r="A736" s="11"/>
      <c r="B736" s="11"/>
      <c r="C736" s="11"/>
      <c r="D736" s="11"/>
      <c r="E736" s="12"/>
      <c r="F736" s="12"/>
      <c r="G736" s="12"/>
      <c r="H736" s="12"/>
      <c r="I736" s="12"/>
      <c r="J736" s="12"/>
      <c r="K736" s="12"/>
      <c r="L736" s="12"/>
      <c r="M736" s="11"/>
      <c r="Q736" s="1" t="s">
        <v>991</v>
      </c>
    </row>
    <row r="737" spans="1:17" ht="30" customHeight="1" x14ac:dyDescent="0.3">
      <c r="A737" s="11"/>
      <c r="B737" s="11"/>
      <c r="C737" s="11"/>
      <c r="D737" s="11"/>
      <c r="E737" s="12"/>
      <c r="F737" s="12"/>
      <c r="G737" s="12"/>
      <c r="H737" s="12"/>
      <c r="I737" s="12"/>
      <c r="J737" s="12"/>
      <c r="K737" s="12"/>
      <c r="L737" s="12"/>
      <c r="M737" s="11"/>
      <c r="Q737" s="1" t="s">
        <v>991</v>
      </c>
    </row>
    <row r="738" spans="1:17" ht="30" customHeight="1" x14ac:dyDescent="0.3">
      <c r="A738" s="11"/>
      <c r="B738" s="11"/>
      <c r="C738" s="11"/>
      <c r="D738" s="11"/>
      <c r="E738" s="12"/>
      <c r="F738" s="12"/>
      <c r="G738" s="12"/>
      <c r="H738" s="12"/>
      <c r="I738" s="12"/>
      <c r="J738" s="12"/>
      <c r="K738" s="12"/>
      <c r="L738" s="12"/>
      <c r="M738" s="11"/>
      <c r="Q738" s="1" t="s">
        <v>991</v>
      </c>
    </row>
    <row r="739" spans="1:17" ht="30" customHeight="1" x14ac:dyDescent="0.3">
      <c r="A739" s="13" t="s">
        <v>116</v>
      </c>
      <c r="B739" s="11"/>
      <c r="C739" s="11"/>
      <c r="D739" s="11"/>
      <c r="E739" s="12"/>
      <c r="F739" s="12">
        <f>SUMIF(Q718:Q738,"01020504",F718:F738)</f>
        <v>0</v>
      </c>
      <c r="G739" s="12"/>
      <c r="H739" s="12">
        <f>SUMIF(Q718:Q738,"01020504",H718:H738)</f>
        <v>0</v>
      </c>
      <c r="I739" s="12"/>
      <c r="J739" s="12">
        <f>SUMIF(Q718:Q738,"01020504",J718:J738)</f>
        <v>0</v>
      </c>
      <c r="K739" s="12"/>
      <c r="L739" s="12">
        <f>SUMIF(Q718:Q738,"01020504",L718:L738)</f>
        <v>0</v>
      </c>
      <c r="M739" s="11"/>
      <c r="N739" t="s">
        <v>117</v>
      </c>
    </row>
  </sheetData>
  <mergeCells count="44">
    <mergeCell ref="P2:P3"/>
    <mergeCell ref="A2:A3"/>
    <mergeCell ref="B2:B3"/>
    <mergeCell ref="C2:C3"/>
    <mergeCell ref="D2:D3"/>
    <mergeCell ref="E2:F2"/>
    <mergeCell ref="G2:H2"/>
    <mergeCell ref="I2:J2"/>
    <mergeCell ref="K2:L2"/>
    <mergeCell ref="M2:M3"/>
    <mergeCell ref="N2:N3"/>
    <mergeCell ref="O2:O3"/>
    <mergeCell ref="AB2:AB3"/>
    <mergeCell ref="Q2:Q3"/>
    <mergeCell ref="R2:R3"/>
    <mergeCell ref="S2:S3"/>
    <mergeCell ref="T2:T3"/>
    <mergeCell ref="U2:U3"/>
    <mergeCell ref="V2:V3"/>
    <mergeCell ref="W2:W3"/>
    <mergeCell ref="X2:X3"/>
    <mergeCell ref="Y2:Y3"/>
    <mergeCell ref="Z2:Z3"/>
    <mergeCell ref="AA2:AA3"/>
    <mergeCell ref="AN2:AN3"/>
    <mergeCell ref="AC2:AC3"/>
    <mergeCell ref="AD2:AD3"/>
    <mergeCell ref="AE2:AE3"/>
    <mergeCell ref="AF2:AF3"/>
    <mergeCell ref="AG2:AG3"/>
    <mergeCell ref="AH2:AH3"/>
    <mergeCell ref="AI2:AI3"/>
    <mergeCell ref="AJ2:AJ3"/>
    <mergeCell ref="AK2:AK3"/>
    <mergeCell ref="AL2:AL3"/>
    <mergeCell ref="AM2:AM3"/>
    <mergeCell ref="AU2:AU3"/>
    <mergeCell ref="AV2:AV3"/>
    <mergeCell ref="AO2:AO3"/>
    <mergeCell ref="AP2:AP3"/>
    <mergeCell ref="AQ2:AQ3"/>
    <mergeCell ref="AR2:AR3"/>
    <mergeCell ref="AS2:AS3"/>
    <mergeCell ref="AT2:AT3"/>
  </mergeCells>
  <phoneticPr fontId="1" type="noConversion"/>
  <pageMargins left="0.78740157480314954" right="0" top="0.39370078740157477" bottom="0.39370078740157477" header="0" footer="0"/>
  <pageSetup paperSize="9" scale="64" fitToHeight="0" orientation="landscape" r:id="rId1"/>
  <rowBreaks count="29" manualBreakCount="29">
    <brk id="26" max="16383" man="1"/>
    <brk id="95" max="16383" man="1"/>
    <brk id="141" max="16383" man="1"/>
    <brk id="164" max="16383" man="1"/>
    <brk id="187" max="16383" man="1"/>
    <brk id="210" max="16383" man="1"/>
    <brk id="233" max="16383" man="1"/>
    <brk id="256" max="16383" man="1"/>
    <brk id="279" max="16383" man="1"/>
    <brk id="302" max="16383" man="1"/>
    <brk id="325" max="16383" man="1"/>
    <brk id="348" max="16383" man="1"/>
    <brk id="371" max="16383" man="1"/>
    <brk id="394" max="16383" man="1"/>
    <brk id="417" max="16383" man="1"/>
    <brk id="440" max="16383" man="1"/>
    <brk id="463" max="16383" man="1"/>
    <brk id="486" max="16383" man="1"/>
    <brk id="509" max="16383" man="1"/>
    <brk id="532" max="16383" man="1"/>
    <brk id="555" max="16383" man="1"/>
    <brk id="578" max="16383" man="1"/>
    <brk id="601" max="16383" man="1"/>
    <brk id="624" max="16383" man="1"/>
    <brk id="647" max="16383" man="1"/>
    <brk id="670" max="16383" man="1"/>
    <brk id="693" max="16383" man="1"/>
    <brk id="716" max="16383" man="1"/>
    <brk id="739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80A50D-EE27-4EB8-AE6A-63AF65715FA3}">
  <sheetPr>
    <pageSetUpPr fitToPage="1"/>
  </sheetPr>
  <dimension ref="A1:N123"/>
  <sheetViews>
    <sheetView topLeftCell="B109" workbookViewId="0"/>
  </sheetViews>
  <sheetFormatPr defaultRowHeight="16.5" x14ac:dyDescent="0.3"/>
  <cols>
    <col min="1" max="1" width="11.625" hidden="1" customWidth="1"/>
    <col min="2" max="3" width="30.625" customWidth="1"/>
    <col min="4" max="4" width="4.625" customWidth="1"/>
    <col min="5" max="8" width="13.625" customWidth="1"/>
    <col min="9" max="9" width="8.625" customWidth="1"/>
    <col min="10" max="10" width="12.625" customWidth="1"/>
    <col min="11" max="12" width="2.625" hidden="1" customWidth="1"/>
    <col min="13" max="13" width="20.625" customWidth="1"/>
    <col min="14" max="14" width="2.625" hidden="1" customWidth="1"/>
  </cols>
  <sheetData>
    <row r="1" spans="1:14" ht="30" customHeight="1" x14ac:dyDescent="0.3">
      <c r="A1" s="3"/>
      <c r="B1" s="2" t="s">
        <v>994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</row>
    <row r="2" spans="1:14" ht="30" customHeight="1" x14ac:dyDescent="0.3">
      <c r="A2" s="14"/>
      <c r="B2" s="15" t="s">
        <v>1</v>
      </c>
      <c r="C2" s="5"/>
      <c r="D2" s="5"/>
      <c r="E2" s="5"/>
      <c r="F2" s="5"/>
      <c r="G2" s="5"/>
      <c r="H2" s="5"/>
      <c r="I2" s="5"/>
      <c r="J2" s="5"/>
      <c r="K2" s="5"/>
      <c r="L2" s="5"/>
      <c r="M2" s="6"/>
    </row>
    <row r="3" spans="1:14" ht="30" customHeight="1" x14ac:dyDescent="0.3">
      <c r="A3" s="7" t="s">
        <v>995</v>
      </c>
      <c r="B3" s="7" t="s">
        <v>2</v>
      </c>
      <c r="C3" s="7" t="s">
        <v>3</v>
      </c>
      <c r="D3" s="7" t="s">
        <v>4</v>
      </c>
      <c r="E3" s="7" t="s">
        <v>996</v>
      </c>
      <c r="F3" s="7" t="s">
        <v>997</v>
      </c>
      <c r="G3" s="7" t="s">
        <v>998</v>
      </c>
      <c r="H3" s="7" t="s">
        <v>999</v>
      </c>
      <c r="I3" s="7" t="s">
        <v>1000</v>
      </c>
      <c r="J3" s="7" t="s">
        <v>1001</v>
      </c>
      <c r="K3" s="7" t="s">
        <v>1002</v>
      </c>
      <c r="L3" s="7" t="s">
        <v>1003</v>
      </c>
      <c r="M3" s="7" t="s">
        <v>1004</v>
      </c>
      <c r="N3" s="1" t="s">
        <v>1005</v>
      </c>
    </row>
    <row r="4" spans="1:14" ht="30" customHeight="1" x14ac:dyDescent="0.3">
      <c r="A4" s="13" t="s">
        <v>1016</v>
      </c>
      <c r="B4" s="13" t="s">
        <v>1017</v>
      </c>
      <c r="C4" s="13" t="s">
        <v>1018</v>
      </c>
      <c r="D4" s="13" t="s">
        <v>1019</v>
      </c>
      <c r="E4" s="23">
        <f>일위대가!F6</f>
        <v>0</v>
      </c>
      <c r="F4" s="23">
        <f>일위대가!H6</f>
        <v>0</v>
      </c>
      <c r="G4" s="23">
        <f>일위대가!J6</f>
        <v>0</v>
      </c>
      <c r="H4" s="23">
        <f t="shared" ref="H4:H35" si="0">E4+F4+G4</f>
        <v>0</v>
      </c>
      <c r="I4" s="13" t="s">
        <v>1020</v>
      </c>
      <c r="J4" s="13" t="s">
        <v>52</v>
      </c>
      <c r="K4" s="13" t="s">
        <v>1021</v>
      </c>
      <c r="L4" s="13" t="s">
        <v>52</v>
      </c>
      <c r="M4" s="13" t="s">
        <v>1022</v>
      </c>
      <c r="N4" s="1" t="s">
        <v>66</v>
      </c>
    </row>
    <row r="5" spans="1:14" ht="30" customHeight="1" x14ac:dyDescent="0.3">
      <c r="A5" s="13" t="s">
        <v>806</v>
      </c>
      <c r="B5" s="13" t="s">
        <v>803</v>
      </c>
      <c r="C5" s="13" t="s">
        <v>804</v>
      </c>
      <c r="D5" s="13" t="s">
        <v>76</v>
      </c>
      <c r="E5" s="23">
        <f>일위대가!F11</f>
        <v>0</v>
      </c>
      <c r="F5" s="23">
        <f>일위대가!H11</f>
        <v>0</v>
      </c>
      <c r="G5" s="23">
        <f>일위대가!J11</f>
        <v>0</v>
      </c>
      <c r="H5" s="23">
        <f t="shared" si="0"/>
        <v>0</v>
      </c>
      <c r="I5" s="13" t="s">
        <v>805</v>
      </c>
      <c r="J5" s="13" t="s">
        <v>52</v>
      </c>
      <c r="K5" s="13" t="s">
        <v>52</v>
      </c>
      <c r="L5" s="13" t="s">
        <v>52</v>
      </c>
      <c r="M5" s="13" t="s">
        <v>52</v>
      </c>
      <c r="N5" s="1" t="s">
        <v>52</v>
      </c>
    </row>
    <row r="6" spans="1:14" ht="30" customHeight="1" x14ac:dyDescent="0.3">
      <c r="A6" s="13" t="s">
        <v>504</v>
      </c>
      <c r="B6" s="13" t="s">
        <v>500</v>
      </c>
      <c r="C6" s="13" t="s">
        <v>501</v>
      </c>
      <c r="D6" s="13" t="s">
        <v>502</v>
      </c>
      <c r="E6" s="23">
        <f>일위대가!F17</f>
        <v>0</v>
      </c>
      <c r="F6" s="23">
        <f>일위대가!H17</f>
        <v>0</v>
      </c>
      <c r="G6" s="23">
        <f>일위대가!J17</f>
        <v>0</v>
      </c>
      <c r="H6" s="23">
        <f t="shared" si="0"/>
        <v>0</v>
      </c>
      <c r="I6" s="13" t="s">
        <v>503</v>
      </c>
      <c r="J6" s="13" t="s">
        <v>52</v>
      </c>
      <c r="K6" s="13" t="s">
        <v>52</v>
      </c>
      <c r="L6" s="13" t="s">
        <v>52</v>
      </c>
      <c r="M6" s="13" t="s">
        <v>52</v>
      </c>
      <c r="N6" s="1" t="s">
        <v>52</v>
      </c>
    </row>
    <row r="7" spans="1:14" ht="30" customHeight="1" x14ac:dyDescent="0.3">
      <c r="A7" s="13" t="s">
        <v>509</v>
      </c>
      <c r="B7" s="13" t="s">
        <v>506</v>
      </c>
      <c r="C7" s="13" t="s">
        <v>507</v>
      </c>
      <c r="D7" s="13" t="s">
        <v>502</v>
      </c>
      <c r="E7" s="23">
        <f>일위대가!F23</f>
        <v>0</v>
      </c>
      <c r="F7" s="23">
        <f>일위대가!H23</f>
        <v>0</v>
      </c>
      <c r="G7" s="23">
        <f>일위대가!J23</f>
        <v>0</v>
      </c>
      <c r="H7" s="23">
        <f t="shared" si="0"/>
        <v>0</v>
      </c>
      <c r="I7" s="13" t="s">
        <v>508</v>
      </c>
      <c r="J7" s="13" t="s">
        <v>52</v>
      </c>
      <c r="K7" s="13" t="s">
        <v>52</v>
      </c>
      <c r="L7" s="13" t="s">
        <v>52</v>
      </c>
      <c r="M7" s="13" t="s">
        <v>52</v>
      </c>
      <c r="N7" s="1" t="s">
        <v>52</v>
      </c>
    </row>
    <row r="8" spans="1:14" ht="30" customHeight="1" x14ac:dyDescent="0.3">
      <c r="A8" s="13" t="s">
        <v>513</v>
      </c>
      <c r="B8" s="13" t="s">
        <v>506</v>
      </c>
      <c r="C8" s="13" t="s">
        <v>511</v>
      </c>
      <c r="D8" s="13" t="s">
        <v>502</v>
      </c>
      <c r="E8" s="23">
        <f>일위대가!F29</f>
        <v>0</v>
      </c>
      <c r="F8" s="23">
        <f>일위대가!H29</f>
        <v>0</v>
      </c>
      <c r="G8" s="23">
        <f>일위대가!J29</f>
        <v>0</v>
      </c>
      <c r="H8" s="23">
        <f t="shared" si="0"/>
        <v>0</v>
      </c>
      <c r="I8" s="13" t="s">
        <v>512</v>
      </c>
      <c r="J8" s="13" t="s">
        <v>52</v>
      </c>
      <c r="K8" s="13" t="s">
        <v>52</v>
      </c>
      <c r="L8" s="13" t="s">
        <v>52</v>
      </c>
      <c r="M8" s="13" t="s">
        <v>52</v>
      </c>
      <c r="N8" s="1" t="s">
        <v>52</v>
      </c>
    </row>
    <row r="9" spans="1:14" ht="30" customHeight="1" x14ac:dyDescent="0.3">
      <c r="A9" s="13" t="s">
        <v>923</v>
      </c>
      <c r="B9" s="13" t="s">
        <v>506</v>
      </c>
      <c r="C9" s="13" t="s">
        <v>921</v>
      </c>
      <c r="D9" s="13" t="s">
        <v>502</v>
      </c>
      <c r="E9" s="23">
        <f>일위대가!F35</f>
        <v>0</v>
      </c>
      <c r="F9" s="23">
        <f>일위대가!H35</f>
        <v>0</v>
      </c>
      <c r="G9" s="23">
        <f>일위대가!J35</f>
        <v>0</v>
      </c>
      <c r="H9" s="23">
        <f t="shared" si="0"/>
        <v>0</v>
      </c>
      <c r="I9" s="13" t="s">
        <v>922</v>
      </c>
      <c r="J9" s="13" t="s">
        <v>52</v>
      </c>
      <c r="K9" s="13" t="s">
        <v>52</v>
      </c>
      <c r="L9" s="13" t="s">
        <v>52</v>
      </c>
      <c r="M9" s="13" t="s">
        <v>52</v>
      </c>
      <c r="N9" s="1" t="s">
        <v>52</v>
      </c>
    </row>
    <row r="10" spans="1:14" ht="30" customHeight="1" x14ac:dyDescent="0.3">
      <c r="A10" s="13" t="s">
        <v>569</v>
      </c>
      <c r="B10" s="13" t="s">
        <v>566</v>
      </c>
      <c r="C10" s="13" t="s">
        <v>567</v>
      </c>
      <c r="D10" s="13" t="s">
        <v>82</v>
      </c>
      <c r="E10" s="23">
        <f>일위대가!F40</f>
        <v>0</v>
      </c>
      <c r="F10" s="23">
        <f>일위대가!H40</f>
        <v>0</v>
      </c>
      <c r="G10" s="23">
        <f>일위대가!J40</f>
        <v>0</v>
      </c>
      <c r="H10" s="23">
        <f t="shared" si="0"/>
        <v>0</v>
      </c>
      <c r="I10" s="13" t="s">
        <v>568</v>
      </c>
      <c r="J10" s="13" t="s">
        <v>52</v>
      </c>
      <c r="K10" s="13" t="s">
        <v>52</v>
      </c>
      <c r="L10" s="13" t="s">
        <v>52</v>
      </c>
      <c r="M10" s="13" t="s">
        <v>52</v>
      </c>
      <c r="N10" s="1" t="s">
        <v>52</v>
      </c>
    </row>
    <row r="11" spans="1:14" ht="30" customHeight="1" x14ac:dyDescent="0.3">
      <c r="A11" s="13" t="s">
        <v>544</v>
      </c>
      <c r="B11" s="13" t="s">
        <v>541</v>
      </c>
      <c r="C11" s="13" t="s">
        <v>542</v>
      </c>
      <c r="D11" s="13" t="s">
        <v>122</v>
      </c>
      <c r="E11" s="23">
        <f>일위대가!F48</f>
        <v>0</v>
      </c>
      <c r="F11" s="23">
        <f>일위대가!H48</f>
        <v>0</v>
      </c>
      <c r="G11" s="23">
        <f>일위대가!J48</f>
        <v>0</v>
      </c>
      <c r="H11" s="23">
        <f t="shared" si="0"/>
        <v>0</v>
      </c>
      <c r="I11" s="13" t="s">
        <v>543</v>
      </c>
      <c r="J11" s="13" t="s">
        <v>52</v>
      </c>
      <c r="K11" s="13" t="s">
        <v>52</v>
      </c>
      <c r="L11" s="13" t="s">
        <v>52</v>
      </c>
      <c r="M11" s="13" t="s">
        <v>1054</v>
      </c>
      <c r="N11" s="1" t="s">
        <v>52</v>
      </c>
    </row>
    <row r="12" spans="1:14" ht="30" customHeight="1" x14ac:dyDescent="0.3">
      <c r="A12" s="13" t="s">
        <v>534</v>
      </c>
      <c r="B12" s="13" t="s">
        <v>531</v>
      </c>
      <c r="C12" s="13" t="s">
        <v>532</v>
      </c>
      <c r="D12" s="13" t="s">
        <v>122</v>
      </c>
      <c r="E12" s="23">
        <f>일위대가!F55</f>
        <v>0</v>
      </c>
      <c r="F12" s="23">
        <f>일위대가!H55</f>
        <v>0</v>
      </c>
      <c r="G12" s="23">
        <f>일위대가!J55</f>
        <v>0</v>
      </c>
      <c r="H12" s="23">
        <f t="shared" si="0"/>
        <v>0</v>
      </c>
      <c r="I12" s="13" t="s">
        <v>533</v>
      </c>
      <c r="J12" s="13" t="s">
        <v>52</v>
      </c>
      <c r="K12" s="13" t="s">
        <v>52</v>
      </c>
      <c r="L12" s="13" t="s">
        <v>52</v>
      </c>
      <c r="M12" s="13" t="s">
        <v>1067</v>
      </c>
      <c r="N12" s="1" t="s">
        <v>52</v>
      </c>
    </row>
    <row r="13" spans="1:14" ht="30" customHeight="1" x14ac:dyDescent="0.3">
      <c r="A13" s="13" t="s">
        <v>539</v>
      </c>
      <c r="B13" s="13" t="s">
        <v>536</v>
      </c>
      <c r="C13" s="13" t="s">
        <v>537</v>
      </c>
      <c r="D13" s="13" t="s">
        <v>122</v>
      </c>
      <c r="E13" s="23">
        <f>일위대가!F62</f>
        <v>0</v>
      </c>
      <c r="F13" s="23">
        <f>일위대가!H62</f>
        <v>0</v>
      </c>
      <c r="G13" s="23">
        <f>일위대가!J62</f>
        <v>0</v>
      </c>
      <c r="H13" s="23">
        <f t="shared" si="0"/>
        <v>0</v>
      </c>
      <c r="I13" s="13" t="s">
        <v>538</v>
      </c>
      <c r="J13" s="13" t="s">
        <v>52</v>
      </c>
      <c r="K13" s="13" t="s">
        <v>52</v>
      </c>
      <c r="L13" s="13" t="s">
        <v>52</v>
      </c>
      <c r="M13" s="13" t="s">
        <v>1067</v>
      </c>
      <c r="N13" s="1" t="s">
        <v>52</v>
      </c>
    </row>
    <row r="14" spans="1:14" ht="30" customHeight="1" x14ac:dyDescent="0.3">
      <c r="A14" s="13" t="s">
        <v>840</v>
      </c>
      <c r="B14" s="13" t="s">
        <v>837</v>
      </c>
      <c r="C14" s="13" t="s">
        <v>838</v>
      </c>
      <c r="D14" s="13" t="s">
        <v>122</v>
      </c>
      <c r="E14" s="23">
        <f>일위대가!F67</f>
        <v>0</v>
      </c>
      <c r="F14" s="23">
        <f>일위대가!H67</f>
        <v>0</v>
      </c>
      <c r="G14" s="23">
        <f>일위대가!J67</f>
        <v>0</v>
      </c>
      <c r="H14" s="23">
        <f t="shared" si="0"/>
        <v>0</v>
      </c>
      <c r="I14" s="13" t="s">
        <v>839</v>
      </c>
      <c r="J14" s="13" t="s">
        <v>52</v>
      </c>
      <c r="K14" s="13" t="s">
        <v>52</v>
      </c>
      <c r="L14" s="13" t="s">
        <v>52</v>
      </c>
      <c r="M14" s="13" t="s">
        <v>52</v>
      </c>
      <c r="N14" s="1" t="s">
        <v>52</v>
      </c>
    </row>
    <row r="15" spans="1:14" ht="30" customHeight="1" x14ac:dyDescent="0.3">
      <c r="A15" s="13" t="s">
        <v>844</v>
      </c>
      <c r="B15" s="13" t="s">
        <v>842</v>
      </c>
      <c r="C15" s="13" t="s">
        <v>52</v>
      </c>
      <c r="D15" s="13" t="s">
        <v>122</v>
      </c>
      <c r="E15" s="23">
        <f>일위대가!F72</f>
        <v>0</v>
      </c>
      <c r="F15" s="23">
        <f>일위대가!H72</f>
        <v>0</v>
      </c>
      <c r="G15" s="23">
        <f>일위대가!J72</f>
        <v>0</v>
      </c>
      <c r="H15" s="23">
        <f t="shared" si="0"/>
        <v>0</v>
      </c>
      <c r="I15" s="13" t="s">
        <v>843</v>
      </c>
      <c r="J15" s="13" t="s">
        <v>52</v>
      </c>
      <c r="K15" s="13" t="s">
        <v>52</v>
      </c>
      <c r="L15" s="13" t="s">
        <v>52</v>
      </c>
      <c r="M15" s="13" t="s">
        <v>52</v>
      </c>
      <c r="N15" s="1" t="s">
        <v>52</v>
      </c>
    </row>
    <row r="16" spans="1:14" ht="30" customHeight="1" x14ac:dyDescent="0.3">
      <c r="A16" s="13" t="s">
        <v>470</v>
      </c>
      <c r="B16" s="13" t="s">
        <v>468</v>
      </c>
      <c r="C16" s="13" t="s">
        <v>126</v>
      </c>
      <c r="D16" s="13" t="s">
        <v>122</v>
      </c>
      <c r="E16" s="23">
        <f>일위대가!F80</f>
        <v>0</v>
      </c>
      <c r="F16" s="23">
        <f>일위대가!H80</f>
        <v>0</v>
      </c>
      <c r="G16" s="23">
        <f>일위대가!J80</f>
        <v>0</v>
      </c>
      <c r="H16" s="23">
        <f t="shared" si="0"/>
        <v>0</v>
      </c>
      <c r="I16" s="13" t="s">
        <v>469</v>
      </c>
      <c r="J16" s="13" t="s">
        <v>52</v>
      </c>
      <c r="K16" s="13" t="s">
        <v>52</v>
      </c>
      <c r="L16" s="13" t="s">
        <v>52</v>
      </c>
      <c r="M16" s="13" t="s">
        <v>1091</v>
      </c>
      <c r="N16" s="1" t="s">
        <v>52</v>
      </c>
    </row>
    <row r="17" spans="1:14" ht="30" customHeight="1" x14ac:dyDescent="0.3">
      <c r="A17" s="13" t="s">
        <v>1102</v>
      </c>
      <c r="B17" s="13" t="s">
        <v>177</v>
      </c>
      <c r="C17" s="13" t="s">
        <v>126</v>
      </c>
      <c r="D17" s="13" t="s">
        <v>82</v>
      </c>
      <c r="E17" s="23">
        <f>일위대가!F87</f>
        <v>0</v>
      </c>
      <c r="F17" s="23">
        <f>일위대가!H87</f>
        <v>0</v>
      </c>
      <c r="G17" s="23">
        <f>일위대가!J87</f>
        <v>0</v>
      </c>
      <c r="H17" s="23">
        <f t="shared" si="0"/>
        <v>0</v>
      </c>
      <c r="I17" s="13" t="s">
        <v>1103</v>
      </c>
      <c r="J17" s="13" t="s">
        <v>52</v>
      </c>
      <c r="K17" s="13" t="s">
        <v>52</v>
      </c>
      <c r="L17" s="13" t="s">
        <v>52</v>
      </c>
      <c r="M17" s="13" t="s">
        <v>1104</v>
      </c>
      <c r="N17" s="1" t="s">
        <v>52</v>
      </c>
    </row>
    <row r="18" spans="1:14" ht="30" customHeight="1" x14ac:dyDescent="0.3">
      <c r="A18" s="13" t="s">
        <v>1119</v>
      </c>
      <c r="B18" s="13" t="s">
        <v>177</v>
      </c>
      <c r="C18" s="13" t="s">
        <v>130</v>
      </c>
      <c r="D18" s="13" t="s">
        <v>82</v>
      </c>
      <c r="E18" s="23">
        <f>일위대가!F94</f>
        <v>0</v>
      </c>
      <c r="F18" s="23">
        <f>일위대가!H94</f>
        <v>0</v>
      </c>
      <c r="G18" s="23">
        <f>일위대가!J94</f>
        <v>0</v>
      </c>
      <c r="H18" s="23">
        <f t="shared" si="0"/>
        <v>0</v>
      </c>
      <c r="I18" s="13" t="s">
        <v>1120</v>
      </c>
      <c r="J18" s="13" t="s">
        <v>52</v>
      </c>
      <c r="K18" s="13" t="s">
        <v>52</v>
      </c>
      <c r="L18" s="13" t="s">
        <v>52</v>
      </c>
      <c r="M18" s="13" t="s">
        <v>1104</v>
      </c>
      <c r="N18" s="1" t="s">
        <v>52</v>
      </c>
    </row>
    <row r="19" spans="1:14" ht="30" customHeight="1" x14ac:dyDescent="0.3">
      <c r="A19" s="13" t="s">
        <v>124</v>
      </c>
      <c r="B19" s="13" t="s">
        <v>120</v>
      </c>
      <c r="C19" s="13" t="s">
        <v>121</v>
      </c>
      <c r="D19" s="13" t="s">
        <v>122</v>
      </c>
      <c r="E19" s="23">
        <f>일위대가!F102</f>
        <v>0</v>
      </c>
      <c r="F19" s="23">
        <f>일위대가!H102</f>
        <v>0</v>
      </c>
      <c r="G19" s="23">
        <f>일위대가!J102</f>
        <v>0</v>
      </c>
      <c r="H19" s="23">
        <f t="shared" si="0"/>
        <v>0</v>
      </c>
      <c r="I19" s="13" t="s">
        <v>123</v>
      </c>
      <c r="J19" s="13" t="s">
        <v>52</v>
      </c>
      <c r="K19" s="13" t="s">
        <v>52</v>
      </c>
      <c r="L19" s="13" t="s">
        <v>52</v>
      </c>
      <c r="M19" s="13" t="s">
        <v>1126</v>
      </c>
      <c r="N19" s="1" t="s">
        <v>52</v>
      </c>
    </row>
    <row r="20" spans="1:14" ht="30" customHeight="1" x14ac:dyDescent="0.3">
      <c r="A20" s="13" t="s">
        <v>128</v>
      </c>
      <c r="B20" s="13" t="s">
        <v>120</v>
      </c>
      <c r="C20" s="13" t="s">
        <v>126</v>
      </c>
      <c r="D20" s="13" t="s">
        <v>122</v>
      </c>
      <c r="E20" s="23">
        <f>일위대가!F110</f>
        <v>0</v>
      </c>
      <c r="F20" s="23">
        <f>일위대가!H110</f>
        <v>0</v>
      </c>
      <c r="G20" s="23">
        <f>일위대가!J110</f>
        <v>0</v>
      </c>
      <c r="H20" s="23">
        <f t="shared" si="0"/>
        <v>0</v>
      </c>
      <c r="I20" s="13" t="s">
        <v>127</v>
      </c>
      <c r="J20" s="13" t="s">
        <v>52</v>
      </c>
      <c r="K20" s="13" t="s">
        <v>52</v>
      </c>
      <c r="L20" s="13" t="s">
        <v>52</v>
      </c>
      <c r="M20" s="13" t="s">
        <v>1126</v>
      </c>
      <c r="N20" s="1" t="s">
        <v>52</v>
      </c>
    </row>
    <row r="21" spans="1:14" ht="30" customHeight="1" x14ac:dyDescent="0.3">
      <c r="A21" s="13" t="s">
        <v>132</v>
      </c>
      <c r="B21" s="13" t="s">
        <v>120</v>
      </c>
      <c r="C21" s="13" t="s">
        <v>130</v>
      </c>
      <c r="D21" s="13" t="s">
        <v>122</v>
      </c>
      <c r="E21" s="23">
        <f>일위대가!F118</f>
        <v>0</v>
      </c>
      <c r="F21" s="23">
        <f>일위대가!H118</f>
        <v>0</v>
      </c>
      <c r="G21" s="23">
        <f>일위대가!J118</f>
        <v>0</v>
      </c>
      <c r="H21" s="23">
        <f t="shared" si="0"/>
        <v>0</v>
      </c>
      <c r="I21" s="13" t="s">
        <v>131</v>
      </c>
      <c r="J21" s="13" t="s">
        <v>52</v>
      </c>
      <c r="K21" s="13" t="s">
        <v>52</v>
      </c>
      <c r="L21" s="13" t="s">
        <v>52</v>
      </c>
      <c r="M21" s="13" t="s">
        <v>1126</v>
      </c>
      <c r="N21" s="1" t="s">
        <v>52</v>
      </c>
    </row>
    <row r="22" spans="1:14" ht="30" customHeight="1" x14ac:dyDescent="0.3">
      <c r="A22" s="13" t="s">
        <v>136</v>
      </c>
      <c r="B22" s="13" t="s">
        <v>120</v>
      </c>
      <c r="C22" s="13" t="s">
        <v>134</v>
      </c>
      <c r="D22" s="13" t="s">
        <v>122</v>
      </c>
      <c r="E22" s="23">
        <f>일위대가!F126</f>
        <v>0</v>
      </c>
      <c r="F22" s="23">
        <f>일위대가!H126</f>
        <v>0</v>
      </c>
      <c r="G22" s="23">
        <f>일위대가!J126</f>
        <v>0</v>
      </c>
      <c r="H22" s="23">
        <f t="shared" si="0"/>
        <v>0</v>
      </c>
      <c r="I22" s="13" t="s">
        <v>135</v>
      </c>
      <c r="J22" s="13" t="s">
        <v>52</v>
      </c>
      <c r="K22" s="13" t="s">
        <v>52</v>
      </c>
      <c r="L22" s="13" t="s">
        <v>52</v>
      </c>
      <c r="M22" s="13" t="s">
        <v>1126</v>
      </c>
      <c r="N22" s="1" t="s">
        <v>52</v>
      </c>
    </row>
    <row r="23" spans="1:14" ht="30" customHeight="1" x14ac:dyDescent="0.3">
      <c r="A23" s="13" t="s">
        <v>180</v>
      </c>
      <c r="B23" s="13" t="s">
        <v>177</v>
      </c>
      <c r="C23" s="13" t="s">
        <v>178</v>
      </c>
      <c r="D23" s="13" t="s">
        <v>82</v>
      </c>
      <c r="E23" s="23">
        <f>일위대가!F133</f>
        <v>0</v>
      </c>
      <c r="F23" s="23">
        <f>일위대가!H133</f>
        <v>0</v>
      </c>
      <c r="G23" s="23">
        <f>일위대가!J133</f>
        <v>0</v>
      </c>
      <c r="H23" s="23">
        <f t="shared" si="0"/>
        <v>0</v>
      </c>
      <c r="I23" s="13" t="s">
        <v>179</v>
      </c>
      <c r="J23" s="13" t="s">
        <v>52</v>
      </c>
      <c r="K23" s="13" t="s">
        <v>52</v>
      </c>
      <c r="L23" s="13" t="s">
        <v>52</v>
      </c>
      <c r="M23" s="13" t="s">
        <v>1104</v>
      </c>
      <c r="N23" s="1" t="s">
        <v>52</v>
      </c>
    </row>
    <row r="24" spans="1:14" ht="30" customHeight="1" x14ac:dyDescent="0.3">
      <c r="A24" s="13" t="s">
        <v>340</v>
      </c>
      <c r="B24" s="13" t="s">
        <v>337</v>
      </c>
      <c r="C24" s="13" t="s">
        <v>338</v>
      </c>
      <c r="D24" s="13" t="s">
        <v>122</v>
      </c>
      <c r="E24" s="23">
        <f>일위대가!F141</f>
        <v>0</v>
      </c>
      <c r="F24" s="23">
        <f>일위대가!H141</f>
        <v>0</v>
      </c>
      <c r="G24" s="23">
        <f>일위대가!J141</f>
        <v>0</v>
      </c>
      <c r="H24" s="23">
        <f t="shared" si="0"/>
        <v>0</v>
      </c>
      <c r="I24" s="13" t="s">
        <v>339</v>
      </c>
      <c r="J24" s="13" t="s">
        <v>52</v>
      </c>
      <c r="K24" s="13" t="s">
        <v>52</v>
      </c>
      <c r="L24" s="13" t="s">
        <v>52</v>
      </c>
      <c r="M24" s="13" t="s">
        <v>1165</v>
      </c>
      <c r="N24" s="1" t="s">
        <v>52</v>
      </c>
    </row>
    <row r="25" spans="1:14" ht="30" customHeight="1" x14ac:dyDescent="0.3">
      <c r="A25" s="13" t="s">
        <v>344</v>
      </c>
      <c r="B25" s="13" t="s">
        <v>337</v>
      </c>
      <c r="C25" s="13" t="s">
        <v>342</v>
      </c>
      <c r="D25" s="13" t="s">
        <v>122</v>
      </c>
      <c r="E25" s="23">
        <f>일위대가!F149</f>
        <v>0</v>
      </c>
      <c r="F25" s="23">
        <f>일위대가!H149</f>
        <v>0</v>
      </c>
      <c r="G25" s="23">
        <f>일위대가!J149</f>
        <v>0</v>
      </c>
      <c r="H25" s="23">
        <f t="shared" si="0"/>
        <v>0</v>
      </c>
      <c r="I25" s="13" t="s">
        <v>343</v>
      </c>
      <c r="J25" s="13" t="s">
        <v>52</v>
      </c>
      <c r="K25" s="13" t="s">
        <v>52</v>
      </c>
      <c r="L25" s="13" t="s">
        <v>52</v>
      </c>
      <c r="M25" s="13" t="s">
        <v>1165</v>
      </c>
      <c r="N25" s="1" t="s">
        <v>52</v>
      </c>
    </row>
    <row r="26" spans="1:14" ht="30" customHeight="1" x14ac:dyDescent="0.3">
      <c r="A26" s="13" t="s">
        <v>352</v>
      </c>
      <c r="B26" s="13" t="s">
        <v>337</v>
      </c>
      <c r="C26" s="13" t="s">
        <v>350</v>
      </c>
      <c r="D26" s="13" t="s">
        <v>122</v>
      </c>
      <c r="E26" s="23">
        <f>일위대가!F157</f>
        <v>0</v>
      </c>
      <c r="F26" s="23">
        <f>일위대가!H157</f>
        <v>0</v>
      </c>
      <c r="G26" s="23">
        <f>일위대가!J157</f>
        <v>0</v>
      </c>
      <c r="H26" s="23">
        <f t="shared" si="0"/>
        <v>0</v>
      </c>
      <c r="I26" s="13" t="s">
        <v>351</v>
      </c>
      <c r="J26" s="13" t="s">
        <v>52</v>
      </c>
      <c r="K26" s="13" t="s">
        <v>52</v>
      </c>
      <c r="L26" s="13" t="s">
        <v>52</v>
      </c>
      <c r="M26" s="13" t="s">
        <v>1165</v>
      </c>
      <c r="N26" s="1" t="s">
        <v>52</v>
      </c>
    </row>
    <row r="27" spans="1:14" ht="30" customHeight="1" x14ac:dyDescent="0.3">
      <c r="A27" s="13" t="s">
        <v>348</v>
      </c>
      <c r="B27" s="13" t="s">
        <v>337</v>
      </c>
      <c r="C27" s="13" t="s">
        <v>346</v>
      </c>
      <c r="D27" s="13" t="s">
        <v>122</v>
      </c>
      <c r="E27" s="23">
        <f>일위대가!F165</f>
        <v>0</v>
      </c>
      <c r="F27" s="23">
        <f>일위대가!H165</f>
        <v>0</v>
      </c>
      <c r="G27" s="23">
        <f>일위대가!J165</f>
        <v>0</v>
      </c>
      <c r="H27" s="23">
        <f t="shared" si="0"/>
        <v>0</v>
      </c>
      <c r="I27" s="13" t="s">
        <v>347</v>
      </c>
      <c r="J27" s="13" t="s">
        <v>52</v>
      </c>
      <c r="K27" s="13" t="s">
        <v>52</v>
      </c>
      <c r="L27" s="13" t="s">
        <v>52</v>
      </c>
      <c r="M27" s="13" t="s">
        <v>1165</v>
      </c>
      <c r="N27" s="1" t="s">
        <v>52</v>
      </c>
    </row>
    <row r="28" spans="1:14" ht="30" customHeight="1" x14ac:dyDescent="0.3">
      <c r="A28" s="13" t="s">
        <v>1199</v>
      </c>
      <c r="B28" s="13" t="s">
        <v>1200</v>
      </c>
      <c r="C28" s="13" t="s">
        <v>126</v>
      </c>
      <c r="D28" s="13" t="s">
        <v>82</v>
      </c>
      <c r="E28" s="23">
        <f>일위대가!F173</f>
        <v>0</v>
      </c>
      <c r="F28" s="23">
        <f>일위대가!H173</f>
        <v>0</v>
      </c>
      <c r="G28" s="23">
        <f>일위대가!J173</f>
        <v>0</v>
      </c>
      <c r="H28" s="23">
        <f t="shared" si="0"/>
        <v>0</v>
      </c>
      <c r="I28" s="13" t="s">
        <v>1201</v>
      </c>
      <c r="J28" s="13" t="s">
        <v>52</v>
      </c>
      <c r="K28" s="13" t="s">
        <v>52</v>
      </c>
      <c r="L28" s="13" t="s">
        <v>52</v>
      </c>
      <c r="M28" s="13" t="s">
        <v>1202</v>
      </c>
      <c r="N28" s="1" t="s">
        <v>52</v>
      </c>
    </row>
    <row r="29" spans="1:14" ht="30" customHeight="1" x14ac:dyDescent="0.3">
      <c r="A29" s="13" t="s">
        <v>1221</v>
      </c>
      <c r="B29" s="13" t="s">
        <v>1200</v>
      </c>
      <c r="C29" s="13" t="s">
        <v>130</v>
      </c>
      <c r="D29" s="13" t="s">
        <v>82</v>
      </c>
      <c r="E29" s="23">
        <f>일위대가!F181</f>
        <v>0</v>
      </c>
      <c r="F29" s="23">
        <f>일위대가!H181</f>
        <v>0</v>
      </c>
      <c r="G29" s="23">
        <f>일위대가!J181</f>
        <v>0</v>
      </c>
      <c r="H29" s="23">
        <f t="shared" si="0"/>
        <v>0</v>
      </c>
      <c r="I29" s="13" t="s">
        <v>1222</v>
      </c>
      <c r="J29" s="13" t="s">
        <v>52</v>
      </c>
      <c r="K29" s="13" t="s">
        <v>52</v>
      </c>
      <c r="L29" s="13" t="s">
        <v>52</v>
      </c>
      <c r="M29" s="13" t="s">
        <v>1202</v>
      </c>
      <c r="N29" s="1" t="s">
        <v>52</v>
      </c>
    </row>
    <row r="30" spans="1:14" ht="30" customHeight="1" x14ac:dyDescent="0.3">
      <c r="A30" s="13" t="s">
        <v>559</v>
      </c>
      <c r="B30" s="13" t="s">
        <v>555</v>
      </c>
      <c r="C30" s="13" t="s">
        <v>556</v>
      </c>
      <c r="D30" s="13" t="s">
        <v>557</v>
      </c>
      <c r="E30" s="23">
        <f>일위대가!F188</f>
        <v>0</v>
      </c>
      <c r="F30" s="23">
        <f>일위대가!H188</f>
        <v>0</v>
      </c>
      <c r="G30" s="23">
        <f>일위대가!J188</f>
        <v>0</v>
      </c>
      <c r="H30" s="23">
        <f t="shared" si="0"/>
        <v>0</v>
      </c>
      <c r="I30" s="13" t="s">
        <v>558</v>
      </c>
      <c r="J30" s="13" t="s">
        <v>52</v>
      </c>
      <c r="K30" s="13" t="s">
        <v>52</v>
      </c>
      <c r="L30" s="13" t="s">
        <v>52</v>
      </c>
      <c r="M30" s="13" t="s">
        <v>1237</v>
      </c>
      <c r="N30" s="1" t="s">
        <v>52</v>
      </c>
    </row>
    <row r="31" spans="1:14" ht="30" customHeight="1" x14ac:dyDescent="0.3">
      <c r="A31" s="13" t="s">
        <v>564</v>
      </c>
      <c r="B31" s="13" t="s">
        <v>561</v>
      </c>
      <c r="C31" s="13" t="s">
        <v>562</v>
      </c>
      <c r="D31" s="13" t="s">
        <v>122</v>
      </c>
      <c r="E31" s="23">
        <f>일위대가!F194</f>
        <v>0</v>
      </c>
      <c r="F31" s="23">
        <f>일위대가!H194</f>
        <v>0</v>
      </c>
      <c r="G31" s="23">
        <f>일위대가!J194</f>
        <v>0</v>
      </c>
      <c r="H31" s="23">
        <f t="shared" si="0"/>
        <v>0</v>
      </c>
      <c r="I31" s="13" t="s">
        <v>563</v>
      </c>
      <c r="J31" s="13" t="s">
        <v>52</v>
      </c>
      <c r="K31" s="13" t="s">
        <v>52</v>
      </c>
      <c r="L31" s="13" t="s">
        <v>52</v>
      </c>
      <c r="M31" s="13" t="s">
        <v>1246</v>
      </c>
      <c r="N31" s="1" t="s">
        <v>52</v>
      </c>
    </row>
    <row r="32" spans="1:14" ht="30" customHeight="1" x14ac:dyDescent="0.3">
      <c r="A32" s="13" t="s">
        <v>574</v>
      </c>
      <c r="B32" s="13" t="s">
        <v>571</v>
      </c>
      <c r="C32" s="13" t="s">
        <v>572</v>
      </c>
      <c r="D32" s="13" t="s">
        <v>98</v>
      </c>
      <c r="E32" s="23">
        <f>일위대가!F200</f>
        <v>0</v>
      </c>
      <c r="F32" s="23">
        <f>일위대가!H200</f>
        <v>0</v>
      </c>
      <c r="G32" s="23">
        <f>일위대가!J200</f>
        <v>0</v>
      </c>
      <c r="H32" s="23">
        <f t="shared" si="0"/>
        <v>0</v>
      </c>
      <c r="I32" s="13" t="s">
        <v>573</v>
      </c>
      <c r="J32" s="13" t="s">
        <v>52</v>
      </c>
      <c r="K32" s="13" t="s">
        <v>52</v>
      </c>
      <c r="L32" s="13" t="s">
        <v>52</v>
      </c>
      <c r="M32" s="13" t="s">
        <v>1254</v>
      </c>
      <c r="N32" s="1" t="s">
        <v>52</v>
      </c>
    </row>
    <row r="33" spans="1:14" ht="30" customHeight="1" x14ac:dyDescent="0.3">
      <c r="A33" s="13" t="s">
        <v>141</v>
      </c>
      <c r="B33" s="13" t="s">
        <v>138</v>
      </c>
      <c r="C33" s="13" t="s">
        <v>139</v>
      </c>
      <c r="D33" s="13" t="s">
        <v>122</v>
      </c>
      <c r="E33" s="23">
        <f>일위대가!F212</f>
        <v>0</v>
      </c>
      <c r="F33" s="23">
        <f>일위대가!H212</f>
        <v>0</v>
      </c>
      <c r="G33" s="23">
        <f>일위대가!J212</f>
        <v>0</v>
      </c>
      <c r="H33" s="23">
        <f t="shared" si="0"/>
        <v>0</v>
      </c>
      <c r="I33" s="13" t="s">
        <v>140</v>
      </c>
      <c r="J33" s="13" t="s">
        <v>52</v>
      </c>
      <c r="K33" s="13" t="s">
        <v>52</v>
      </c>
      <c r="L33" s="13" t="s">
        <v>52</v>
      </c>
      <c r="M33" s="13" t="s">
        <v>1202</v>
      </c>
      <c r="N33" s="1" t="s">
        <v>52</v>
      </c>
    </row>
    <row r="34" spans="1:14" ht="30" customHeight="1" x14ac:dyDescent="0.3">
      <c r="A34" s="13" t="s">
        <v>145</v>
      </c>
      <c r="B34" s="13" t="s">
        <v>138</v>
      </c>
      <c r="C34" s="13" t="s">
        <v>143</v>
      </c>
      <c r="D34" s="13" t="s">
        <v>122</v>
      </c>
      <c r="E34" s="23">
        <f>일위대가!F224</f>
        <v>0</v>
      </c>
      <c r="F34" s="23">
        <f>일위대가!H224</f>
        <v>0</v>
      </c>
      <c r="G34" s="23">
        <f>일위대가!J224</f>
        <v>0</v>
      </c>
      <c r="H34" s="23">
        <f t="shared" si="0"/>
        <v>0</v>
      </c>
      <c r="I34" s="13" t="s">
        <v>144</v>
      </c>
      <c r="J34" s="13" t="s">
        <v>52</v>
      </c>
      <c r="K34" s="13" t="s">
        <v>52</v>
      </c>
      <c r="L34" s="13" t="s">
        <v>52</v>
      </c>
      <c r="M34" s="13" t="s">
        <v>1202</v>
      </c>
      <c r="N34" s="1" t="s">
        <v>52</v>
      </c>
    </row>
    <row r="35" spans="1:14" ht="30" customHeight="1" x14ac:dyDescent="0.3">
      <c r="A35" s="13" t="s">
        <v>149</v>
      </c>
      <c r="B35" s="13" t="s">
        <v>138</v>
      </c>
      <c r="C35" s="13" t="s">
        <v>147</v>
      </c>
      <c r="D35" s="13" t="s">
        <v>122</v>
      </c>
      <c r="E35" s="23">
        <f>일위대가!F236</f>
        <v>0</v>
      </c>
      <c r="F35" s="23">
        <f>일위대가!H236</f>
        <v>0</v>
      </c>
      <c r="G35" s="23">
        <f>일위대가!J236</f>
        <v>0</v>
      </c>
      <c r="H35" s="23">
        <f t="shared" si="0"/>
        <v>0</v>
      </c>
      <c r="I35" s="13" t="s">
        <v>148</v>
      </c>
      <c r="J35" s="13" t="s">
        <v>52</v>
      </c>
      <c r="K35" s="13" t="s">
        <v>52</v>
      </c>
      <c r="L35" s="13" t="s">
        <v>52</v>
      </c>
      <c r="M35" s="13" t="s">
        <v>1202</v>
      </c>
      <c r="N35" s="1" t="s">
        <v>52</v>
      </c>
    </row>
    <row r="36" spans="1:14" ht="30" customHeight="1" x14ac:dyDescent="0.3">
      <c r="A36" s="13" t="s">
        <v>153</v>
      </c>
      <c r="B36" s="13" t="s">
        <v>138</v>
      </c>
      <c r="C36" s="13" t="s">
        <v>151</v>
      </c>
      <c r="D36" s="13" t="s">
        <v>122</v>
      </c>
      <c r="E36" s="23">
        <f>일위대가!F248</f>
        <v>0</v>
      </c>
      <c r="F36" s="23">
        <f>일위대가!H248</f>
        <v>0</v>
      </c>
      <c r="G36" s="23">
        <f>일위대가!J248</f>
        <v>0</v>
      </c>
      <c r="H36" s="23">
        <f t="shared" ref="H36:H67" si="1">E36+F36+G36</f>
        <v>0</v>
      </c>
      <c r="I36" s="13" t="s">
        <v>152</v>
      </c>
      <c r="J36" s="13" t="s">
        <v>52</v>
      </c>
      <c r="K36" s="13" t="s">
        <v>52</v>
      </c>
      <c r="L36" s="13" t="s">
        <v>52</v>
      </c>
      <c r="M36" s="13" t="s">
        <v>1202</v>
      </c>
      <c r="N36" s="1" t="s">
        <v>52</v>
      </c>
    </row>
    <row r="37" spans="1:14" ht="30" customHeight="1" x14ac:dyDescent="0.3">
      <c r="A37" s="13" t="s">
        <v>579</v>
      </c>
      <c r="B37" s="13" t="s">
        <v>576</v>
      </c>
      <c r="C37" s="13" t="s">
        <v>577</v>
      </c>
      <c r="D37" s="13" t="s">
        <v>557</v>
      </c>
      <c r="E37" s="23">
        <f>일위대가!F258</f>
        <v>0</v>
      </c>
      <c r="F37" s="23">
        <f>일위대가!H258</f>
        <v>0</v>
      </c>
      <c r="G37" s="23">
        <f>일위대가!J258</f>
        <v>0</v>
      </c>
      <c r="H37" s="23">
        <f t="shared" si="1"/>
        <v>0</v>
      </c>
      <c r="I37" s="13" t="s">
        <v>578</v>
      </c>
      <c r="J37" s="13" t="s">
        <v>52</v>
      </c>
      <c r="K37" s="13" t="s">
        <v>52</v>
      </c>
      <c r="L37" s="13" t="s">
        <v>52</v>
      </c>
      <c r="M37" s="13" t="s">
        <v>1202</v>
      </c>
      <c r="N37" s="1" t="s">
        <v>52</v>
      </c>
    </row>
    <row r="38" spans="1:14" ht="30" customHeight="1" x14ac:dyDescent="0.3">
      <c r="A38" s="13" t="s">
        <v>158</v>
      </c>
      <c r="B38" s="13" t="s">
        <v>155</v>
      </c>
      <c r="C38" s="13" t="s">
        <v>156</v>
      </c>
      <c r="D38" s="13" t="s">
        <v>98</v>
      </c>
      <c r="E38" s="23">
        <f>일위대가!F264</f>
        <v>0</v>
      </c>
      <c r="F38" s="23">
        <f>일위대가!H264</f>
        <v>0</v>
      </c>
      <c r="G38" s="23">
        <f>일위대가!J264</f>
        <v>0</v>
      </c>
      <c r="H38" s="23">
        <f t="shared" si="1"/>
        <v>0</v>
      </c>
      <c r="I38" s="13" t="s">
        <v>157</v>
      </c>
      <c r="J38" s="13" t="s">
        <v>52</v>
      </c>
      <c r="K38" s="13" t="s">
        <v>52</v>
      </c>
      <c r="L38" s="13" t="s">
        <v>52</v>
      </c>
      <c r="M38" s="13" t="s">
        <v>1336</v>
      </c>
      <c r="N38" s="1" t="s">
        <v>52</v>
      </c>
    </row>
    <row r="39" spans="1:14" ht="30" customHeight="1" x14ac:dyDescent="0.3">
      <c r="A39" s="13" t="s">
        <v>161</v>
      </c>
      <c r="B39" s="13" t="s">
        <v>155</v>
      </c>
      <c r="C39" s="13" t="s">
        <v>126</v>
      </c>
      <c r="D39" s="13" t="s">
        <v>98</v>
      </c>
      <c r="E39" s="23">
        <f>일위대가!F270</f>
        <v>0</v>
      </c>
      <c r="F39" s="23">
        <f>일위대가!H270</f>
        <v>0</v>
      </c>
      <c r="G39" s="23">
        <f>일위대가!J270</f>
        <v>0</v>
      </c>
      <c r="H39" s="23">
        <f t="shared" si="1"/>
        <v>0</v>
      </c>
      <c r="I39" s="13" t="s">
        <v>160</v>
      </c>
      <c r="J39" s="13" t="s">
        <v>52</v>
      </c>
      <c r="K39" s="13" t="s">
        <v>52</v>
      </c>
      <c r="L39" s="13" t="s">
        <v>52</v>
      </c>
      <c r="M39" s="13" t="s">
        <v>1336</v>
      </c>
      <c r="N39" s="1" t="s">
        <v>52</v>
      </c>
    </row>
    <row r="40" spans="1:14" ht="30" customHeight="1" x14ac:dyDescent="0.3">
      <c r="A40" s="13" t="s">
        <v>475</v>
      </c>
      <c r="B40" s="13" t="s">
        <v>473</v>
      </c>
      <c r="C40" s="13" t="s">
        <v>126</v>
      </c>
      <c r="D40" s="13" t="s">
        <v>98</v>
      </c>
      <c r="E40" s="23">
        <f>일위대가!F276</f>
        <v>0</v>
      </c>
      <c r="F40" s="23">
        <f>일위대가!H276</f>
        <v>0</v>
      </c>
      <c r="G40" s="23">
        <f>일위대가!J276</f>
        <v>0</v>
      </c>
      <c r="H40" s="23">
        <f t="shared" si="1"/>
        <v>0</v>
      </c>
      <c r="I40" s="13" t="s">
        <v>474</v>
      </c>
      <c r="J40" s="13" t="s">
        <v>52</v>
      </c>
      <c r="K40" s="13" t="s">
        <v>52</v>
      </c>
      <c r="L40" s="13" t="s">
        <v>52</v>
      </c>
      <c r="M40" s="13" t="s">
        <v>1336</v>
      </c>
      <c r="N40" s="1" t="s">
        <v>52</v>
      </c>
    </row>
    <row r="41" spans="1:14" ht="30" customHeight="1" x14ac:dyDescent="0.3">
      <c r="A41" s="13" t="s">
        <v>164</v>
      </c>
      <c r="B41" s="13" t="s">
        <v>155</v>
      </c>
      <c r="C41" s="13" t="s">
        <v>130</v>
      </c>
      <c r="D41" s="13" t="s">
        <v>98</v>
      </c>
      <c r="E41" s="23">
        <f>일위대가!F282</f>
        <v>0</v>
      </c>
      <c r="F41" s="23">
        <f>일위대가!H282</f>
        <v>0</v>
      </c>
      <c r="G41" s="23">
        <f>일위대가!J282</f>
        <v>0</v>
      </c>
      <c r="H41" s="23">
        <f t="shared" si="1"/>
        <v>0</v>
      </c>
      <c r="I41" s="13" t="s">
        <v>163</v>
      </c>
      <c r="J41" s="13" t="s">
        <v>52</v>
      </c>
      <c r="K41" s="13" t="s">
        <v>52</v>
      </c>
      <c r="L41" s="13" t="s">
        <v>52</v>
      </c>
      <c r="M41" s="13" t="s">
        <v>1336</v>
      </c>
      <c r="N41" s="1" t="s">
        <v>52</v>
      </c>
    </row>
    <row r="42" spans="1:14" ht="30" customHeight="1" x14ac:dyDescent="0.3">
      <c r="A42" s="13" t="s">
        <v>168</v>
      </c>
      <c r="B42" s="13" t="s">
        <v>155</v>
      </c>
      <c r="C42" s="13" t="s">
        <v>166</v>
      </c>
      <c r="D42" s="13" t="s">
        <v>98</v>
      </c>
      <c r="E42" s="23">
        <f>일위대가!F288</f>
        <v>0</v>
      </c>
      <c r="F42" s="23">
        <f>일위대가!H288</f>
        <v>0</v>
      </c>
      <c r="G42" s="23">
        <f>일위대가!J288</f>
        <v>0</v>
      </c>
      <c r="H42" s="23">
        <f t="shared" si="1"/>
        <v>0</v>
      </c>
      <c r="I42" s="13" t="s">
        <v>167</v>
      </c>
      <c r="J42" s="13" t="s">
        <v>52</v>
      </c>
      <c r="K42" s="13" t="s">
        <v>52</v>
      </c>
      <c r="L42" s="13" t="s">
        <v>52</v>
      </c>
      <c r="M42" s="13" t="s">
        <v>1336</v>
      </c>
      <c r="N42" s="1" t="s">
        <v>52</v>
      </c>
    </row>
    <row r="43" spans="1:14" ht="30" customHeight="1" x14ac:dyDescent="0.3">
      <c r="A43" s="13" t="s">
        <v>172</v>
      </c>
      <c r="B43" s="13" t="s">
        <v>170</v>
      </c>
      <c r="C43" s="13" t="s">
        <v>126</v>
      </c>
      <c r="D43" s="13" t="s">
        <v>98</v>
      </c>
      <c r="E43" s="23">
        <f>일위대가!F296</f>
        <v>0</v>
      </c>
      <c r="F43" s="23">
        <f>일위대가!H296</f>
        <v>0</v>
      </c>
      <c r="G43" s="23">
        <f>일위대가!J296</f>
        <v>0</v>
      </c>
      <c r="H43" s="23">
        <f t="shared" si="1"/>
        <v>0</v>
      </c>
      <c r="I43" s="13" t="s">
        <v>171</v>
      </c>
      <c r="J43" s="13" t="s">
        <v>52</v>
      </c>
      <c r="K43" s="13" t="s">
        <v>52</v>
      </c>
      <c r="L43" s="13" t="s">
        <v>52</v>
      </c>
      <c r="M43" s="13" t="s">
        <v>1368</v>
      </c>
      <c r="N43" s="1" t="s">
        <v>52</v>
      </c>
    </row>
    <row r="44" spans="1:14" ht="30" customHeight="1" x14ac:dyDescent="0.3">
      <c r="A44" s="13" t="s">
        <v>175</v>
      </c>
      <c r="B44" s="13" t="s">
        <v>170</v>
      </c>
      <c r="C44" s="13" t="s">
        <v>130</v>
      </c>
      <c r="D44" s="13" t="s">
        <v>98</v>
      </c>
      <c r="E44" s="23">
        <f>일위대가!F304</f>
        <v>0</v>
      </c>
      <c r="F44" s="23">
        <f>일위대가!H304</f>
        <v>0</v>
      </c>
      <c r="G44" s="23">
        <f>일위대가!J304</f>
        <v>0</v>
      </c>
      <c r="H44" s="23">
        <f t="shared" si="1"/>
        <v>0</v>
      </c>
      <c r="I44" s="13" t="s">
        <v>174</v>
      </c>
      <c r="J44" s="13" t="s">
        <v>52</v>
      </c>
      <c r="K44" s="13" t="s">
        <v>52</v>
      </c>
      <c r="L44" s="13" t="s">
        <v>52</v>
      </c>
      <c r="M44" s="13" t="s">
        <v>1368</v>
      </c>
      <c r="N44" s="1" t="s">
        <v>52</v>
      </c>
    </row>
    <row r="45" spans="1:14" ht="30" customHeight="1" x14ac:dyDescent="0.3">
      <c r="A45" s="13" t="s">
        <v>109</v>
      </c>
      <c r="B45" s="13" t="s">
        <v>106</v>
      </c>
      <c r="C45" s="13" t="s">
        <v>107</v>
      </c>
      <c r="D45" s="13" t="s">
        <v>98</v>
      </c>
      <c r="E45" s="23">
        <f>일위대가!F310</f>
        <v>0</v>
      </c>
      <c r="F45" s="23">
        <f>일위대가!H310</f>
        <v>0</v>
      </c>
      <c r="G45" s="23">
        <f>일위대가!J310</f>
        <v>0</v>
      </c>
      <c r="H45" s="23">
        <f t="shared" si="1"/>
        <v>0</v>
      </c>
      <c r="I45" s="13" t="s">
        <v>108</v>
      </c>
      <c r="J45" s="13" t="s">
        <v>52</v>
      </c>
      <c r="K45" s="13" t="s">
        <v>52</v>
      </c>
      <c r="L45" s="13" t="s">
        <v>52</v>
      </c>
      <c r="M45" s="13" t="s">
        <v>1386</v>
      </c>
      <c r="N45" s="1" t="s">
        <v>52</v>
      </c>
    </row>
    <row r="46" spans="1:14" ht="30" customHeight="1" x14ac:dyDescent="0.3">
      <c r="A46" s="13" t="s">
        <v>100</v>
      </c>
      <c r="B46" s="13" t="s">
        <v>96</v>
      </c>
      <c r="C46" s="13" t="s">
        <v>97</v>
      </c>
      <c r="D46" s="13" t="s">
        <v>98</v>
      </c>
      <c r="E46" s="23">
        <f>일위대가!F317</f>
        <v>0</v>
      </c>
      <c r="F46" s="23">
        <f>일위대가!H317</f>
        <v>0</v>
      </c>
      <c r="G46" s="23">
        <f>일위대가!J317</f>
        <v>0</v>
      </c>
      <c r="H46" s="23">
        <f t="shared" si="1"/>
        <v>0</v>
      </c>
      <c r="I46" s="13" t="s">
        <v>99</v>
      </c>
      <c r="J46" s="13" t="s">
        <v>52</v>
      </c>
      <c r="K46" s="13" t="s">
        <v>52</v>
      </c>
      <c r="L46" s="13" t="s">
        <v>52</v>
      </c>
      <c r="M46" s="13" t="s">
        <v>1386</v>
      </c>
      <c r="N46" s="1" t="s">
        <v>52</v>
      </c>
    </row>
    <row r="47" spans="1:14" ht="30" customHeight="1" x14ac:dyDescent="0.3">
      <c r="A47" s="13" t="s">
        <v>104</v>
      </c>
      <c r="B47" s="13" t="s">
        <v>96</v>
      </c>
      <c r="C47" s="13" t="s">
        <v>102</v>
      </c>
      <c r="D47" s="13" t="s">
        <v>98</v>
      </c>
      <c r="E47" s="23">
        <f>일위대가!F324</f>
        <v>0</v>
      </c>
      <c r="F47" s="23">
        <f>일위대가!H324</f>
        <v>0</v>
      </c>
      <c r="G47" s="23">
        <f>일위대가!J324</f>
        <v>0</v>
      </c>
      <c r="H47" s="23">
        <f t="shared" si="1"/>
        <v>0</v>
      </c>
      <c r="I47" s="13" t="s">
        <v>103</v>
      </c>
      <c r="J47" s="13" t="s">
        <v>52</v>
      </c>
      <c r="K47" s="13" t="s">
        <v>52</v>
      </c>
      <c r="L47" s="13" t="s">
        <v>52</v>
      </c>
      <c r="M47" s="13" t="s">
        <v>1386</v>
      </c>
      <c r="N47" s="1" t="s">
        <v>52</v>
      </c>
    </row>
    <row r="48" spans="1:14" ht="30" customHeight="1" x14ac:dyDescent="0.3">
      <c r="A48" s="13" t="s">
        <v>65</v>
      </c>
      <c r="B48" s="13" t="s">
        <v>61</v>
      </c>
      <c r="C48" s="13" t="s">
        <v>62</v>
      </c>
      <c r="D48" s="13" t="s">
        <v>63</v>
      </c>
      <c r="E48" s="23">
        <f>일위대가!F331</f>
        <v>0</v>
      </c>
      <c r="F48" s="23">
        <f>일위대가!H331</f>
        <v>0</v>
      </c>
      <c r="G48" s="23">
        <f>일위대가!J331</f>
        <v>0</v>
      </c>
      <c r="H48" s="23">
        <f t="shared" si="1"/>
        <v>0</v>
      </c>
      <c r="I48" s="13" t="s">
        <v>64</v>
      </c>
      <c r="J48" s="13" t="s">
        <v>52</v>
      </c>
      <c r="K48" s="13" t="s">
        <v>52</v>
      </c>
      <c r="L48" s="13" t="s">
        <v>52</v>
      </c>
      <c r="M48" s="13" t="s">
        <v>1408</v>
      </c>
      <c r="N48" s="1" t="s">
        <v>52</v>
      </c>
    </row>
    <row r="49" spans="1:14" ht="30" customHeight="1" x14ac:dyDescent="0.3">
      <c r="A49" s="13" t="s">
        <v>856</v>
      </c>
      <c r="B49" s="13" t="s">
        <v>853</v>
      </c>
      <c r="C49" s="13" t="s">
        <v>854</v>
      </c>
      <c r="D49" s="13" t="s">
        <v>63</v>
      </c>
      <c r="E49" s="23">
        <f>일위대가!F338</f>
        <v>0</v>
      </c>
      <c r="F49" s="23">
        <f>일위대가!H338</f>
        <v>0</v>
      </c>
      <c r="G49" s="23">
        <f>일위대가!J338</f>
        <v>0</v>
      </c>
      <c r="H49" s="23">
        <f t="shared" si="1"/>
        <v>0</v>
      </c>
      <c r="I49" s="13" t="s">
        <v>855</v>
      </c>
      <c r="J49" s="13" t="s">
        <v>52</v>
      </c>
      <c r="K49" s="13" t="s">
        <v>52</v>
      </c>
      <c r="L49" s="13" t="s">
        <v>52</v>
      </c>
      <c r="M49" s="13" t="s">
        <v>1416</v>
      </c>
      <c r="N49" s="1" t="s">
        <v>52</v>
      </c>
    </row>
    <row r="50" spans="1:14" ht="30" customHeight="1" x14ac:dyDescent="0.3">
      <c r="A50" s="13" t="s">
        <v>84</v>
      </c>
      <c r="B50" s="13" t="s">
        <v>80</v>
      </c>
      <c r="C50" s="13" t="s">
        <v>81</v>
      </c>
      <c r="D50" s="13" t="s">
        <v>82</v>
      </c>
      <c r="E50" s="23">
        <f>일위대가!F344</f>
        <v>0</v>
      </c>
      <c r="F50" s="23">
        <f>일위대가!H344</f>
        <v>0</v>
      </c>
      <c r="G50" s="23">
        <f>일위대가!J344</f>
        <v>0</v>
      </c>
      <c r="H50" s="23">
        <f t="shared" si="1"/>
        <v>0</v>
      </c>
      <c r="I50" s="13" t="s">
        <v>83</v>
      </c>
      <c r="J50" s="13" t="s">
        <v>52</v>
      </c>
      <c r="K50" s="13" t="s">
        <v>52</v>
      </c>
      <c r="L50" s="13" t="s">
        <v>52</v>
      </c>
      <c r="M50" s="13" t="s">
        <v>1425</v>
      </c>
      <c r="N50" s="1" t="s">
        <v>52</v>
      </c>
    </row>
    <row r="51" spans="1:14" ht="30" customHeight="1" x14ac:dyDescent="0.3">
      <c r="A51" s="13" t="s">
        <v>72</v>
      </c>
      <c r="B51" s="13" t="s">
        <v>69</v>
      </c>
      <c r="C51" s="13" t="s">
        <v>70</v>
      </c>
      <c r="D51" s="13" t="s">
        <v>63</v>
      </c>
      <c r="E51" s="23">
        <f>일위대가!F357</f>
        <v>0</v>
      </c>
      <c r="F51" s="23">
        <f>일위대가!H357</f>
        <v>0</v>
      </c>
      <c r="G51" s="23">
        <f>일위대가!J357</f>
        <v>0</v>
      </c>
      <c r="H51" s="23">
        <f t="shared" si="1"/>
        <v>0</v>
      </c>
      <c r="I51" s="13" t="s">
        <v>71</v>
      </c>
      <c r="J51" s="13" t="s">
        <v>52</v>
      </c>
      <c r="K51" s="13" t="s">
        <v>52</v>
      </c>
      <c r="L51" s="13" t="s">
        <v>52</v>
      </c>
      <c r="M51" s="13" t="s">
        <v>1432</v>
      </c>
      <c r="N51" s="1" t="s">
        <v>52</v>
      </c>
    </row>
    <row r="52" spans="1:14" ht="30" customHeight="1" x14ac:dyDescent="0.3">
      <c r="A52" s="13" t="s">
        <v>78</v>
      </c>
      <c r="B52" s="13" t="s">
        <v>74</v>
      </c>
      <c r="C52" s="13" t="s">
        <v>75</v>
      </c>
      <c r="D52" s="13" t="s">
        <v>76</v>
      </c>
      <c r="E52" s="23">
        <f>일위대가!F363</f>
        <v>0</v>
      </c>
      <c r="F52" s="23">
        <f>일위대가!H363</f>
        <v>0</v>
      </c>
      <c r="G52" s="23">
        <f>일위대가!J363</f>
        <v>0</v>
      </c>
      <c r="H52" s="23">
        <f t="shared" si="1"/>
        <v>0</v>
      </c>
      <c r="I52" s="13" t="s">
        <v>77</v>
      </c>
      <c r="J52" s="13" t="s">
        <v>52</v>
      </c>
      <c r="K52" s="13" t="s">
        <v>52</v>
      </c>
      <c r="L52" s="13" t="s">
        <v>52</v>
      </c>
      <c r="M52" s="13" t="s">
        <v>1425</v>
      </c>
      <c r="N52" s="1" t="s">
        <v>52</v>
      </c>
    </row>
    <row r="53" spans="1:14" ht="30" customHeight="1" x14ac:dyDescent="0.3">
      <c r="A53" s="13" t="s">
        <v>89</v>
      </c>
      <c r="B53" s="13" t="s">
        <v>86</v>
      </c>
      <c r="C53" s="13" t="s">
        <v>87</v>
      </c>
      <c r="D53" s="13" t="s">
        <v>76</v>
      </c>
      <c r="E53" s="23">
        <f>일위대가!F369</f>
        <v>0</v>
      </c>
      <c r="F53" s="23">
        <f>일위대가!H369</f>
        <v>0</v>
      </c>
      <c r="G53" s="23">
        <f>일위대가!J369</f>
        <v>0</v>
      </c>
      <c r="H53" s="23">
        <f t="shared" si="1"/>
        <v>0</v>
      </c>
      <c r="I53" s="13" t="s">
        <v>88</v>
      </c>
      <c r="J53" s="13" t="s">
        <v>52</v>
      </c>
      <c r="K53" s="13" t="s">
        <v>52</v>
      </c>
      <c r="L53" s="13" t="s">
        <v>52</v>
      </c>
      <c r="M53" s="13" t="s">
        <v>1425</v>
      </c>
      <c r="N53" s="1" t="s">
        <v>52</v>
      </c>
    </row>
    <row r="54" spans="1:14" ht="30" customHeight="1" x14ac:dyDescent="0.3">
      <c r="A54" s="13" t="s">
        <v>94</v>
      </c>
      <c r="B54" s="13" t="s">
        <v>91</v>
      </c>
      <c r="C54" s="13" t="s">
        <v>92</v>
      </c>
      <c r="D54" s="13" t="s">
        <v>76</v>
      </c>
      <c r="E54" s="23">
        <f>일위대가!F375</f>
        <v>0</v>
      </c>
      <c r="F54" s="23">
        <f>일위대가!H375</f>
        <v>0</v>
      </c>
      <c r="G54" s="23">
        <f>일위대가!J375</f>
        <v>0</v>
      </c>
      <c r="H54" s="23">
        <f t="shared" si="1"/>
        <v>0</v>
      </c>
      <c r="I54" s="13" t="s">
        <v>93</v>
      </c>
      <c r="J54" s="13" t="s">
        <v>52</v>
      </c>
      <c r="K54" s="13" t="s">
        <v>52</v>
      </c>
      <c r="L54" s="13" t="s">
        <v>52</v>
      </c>
      <c r="M54" s="13" t="s">
        <v>1425</v>
      </c>
      <c r="N54" s="1" t="s">
        <v>52</v>
      </c>
    </row>
    <row r="55" spans="1:14" ht="30" customHeight="1" x14ac:dyDescent="0.3">
      <c r="A55" s="13" t="s">
        <v>114</v>
      </c>
      <c r="B55" s="13" t="s">
        <v>111</v>
      </c>
      <c r="C55" s="13" t="s">
        <v>112</v>
      </c>
      <c r="D55" s="13" t="s">
        <v>76</v>
      </c>
      <c r="E55" s="23">
        <f>일위대가!F382</f>
        <v>0</v>
      </c>
      <c r="F55" s="23">
        <f>일위대가!H382</f>
        <v>0</v>
      </c>
      <c r="G55" s="23">
        <f>일위대가!J382</f>
        <v>0</v>
      </c>
      <c r="H55" s="23">
        <f t="shared" si="1"/>
        <v>0</v>
      </c>
      <c r="I55" s="13" t="s">
        <v>113</v>
      </c>
      <c r="J55" s="13" t="s">
        <v>52</v>
      </c>
      <c r="K55" s="13" t="s">
        <v>52</v>
      </c>
      <c r="L55" s="13" t="s">
        <v>52</v>
      </c>
      <c r="M55" s="13" t="s">
        <v>1425</v>
      </c>
      <c r="N55" s="1" t="s">
        <v>52</v>
      </c>
    </row>
    <row r="56" spans="1:14" ht="30" customHeight="1" x14ac:dyDescent="0.3">
      <c r="A56" s="13" t="s">
        <v>402</v>
      </c>
      <c r="B56" s="13" t="s">
        <v>399</v>
      </c>
      <c r="C56" s="13" t="s">
        <v>400</v>
      </c>
      <c r="D56" s="13" t="s">
        <v>76</v>
      </c>
      <c r="E56" s="23">
        <f>일위대가!F389</f>
        <v>0</v>
      </c>
      <c r="F56" s="23">
        <f>일위대가!H389</f>
        <v>0</v>
      </c>
      <c r="G56" s="23">
        <f>일위대가!J389</f>
        <v>0</v>
      </c>
      <c r="H56" s="23">
        <f t="shared" si="1"/>
        <v>0</v>
      </c>
      <c r="I56" s="13" t="s">
        <v>401</v>
      </c>
      <c r="J56" s="13" t="s">
        <v>52</v>
      </c>
      <c r="K56" s="13" t="s">
        <v>52</v>
      </c>
      <c r="L56" s="13" t="s">
        <v>52</v>
      </c>
      <c r="M56" s="13" t="s">
        <v>1486</v>
      </c>
      <c r="N56" s="1" t="s">
        <v>52</v>
      </c>
    </row>
    <row r="57" spans="1:14" ht="30" customHeight="1" x14ac:dyDescent="0.3">
      <c r="A57" s="13" t="s">
        <v>389</v>
      </c>
      <c r="B57" s="13" t="s">
        <v>386</v>
      </c>
      <c r="C57" s="13" t="s">
        <v>387</v>
      </c>
      <c r="D57" s="13" t="s">
        <v>82</v>
      </c>
      <c r="E57" s="23">
        <f>일위대가!F395</f>
        <v>0</v>
      </c>
      <c r="F57" s="23">
        <f>일위대가!H395</f>
        <v>0</v>
      </c>
      <c r="G57" s="23">
        <f>일위대가!J395</f>
        <v>0</v>
      </c>
      <c r="H57" s="23">
        <f t="shared" si="1"/>
        <v>0</v>
      </c>
      <c r="I57" s="13" t="s">
        <v>388</v>
      </c>
      <c r="J57" s="13" t="s">
        <v>52</v>
      </c>
      <c r="K57" s="13" t="s">
        <v>52</v>
      </c>
      <c r="L57" s="13" t="s">
        <v>52</v>
      </c>
      <c r="M57" s="13" t="s">
        <v>52</v>
      </c>
      <c r="N57" s="1" t="s">
        <v>52</v>
      </c>
    </row>
    <row r="58" spans="1:14" ht="30" customHeight="1" x14ac:dyDescent="0.3">
      <c r="A58" s="13" t="s">
        <v>393</v>
      </c>
      <c r="B58" s="13" t="s">
        <v>386</v>
      </c>
      <c r="C58" s="13" t="s">
        <v>391</v>
      </c>
      <c r="D58" s="13" t="s">
        <v>82</v>
      </c>
      <c r="E58" s="23">
        <f>일위대가!F401</f>
        <v>0</v>
      </c>
      <c r="F58" s="23">
        <f>일위대가!H401</f>
        <v>0</v>
      </c>
      <c r="G58" s="23">
        <f>일위대가!J401</f>
        <v>0</v>
      </c>
      <c r="H58" s="23">
        <f t="shared" si="1"/>
        <v>0</v>
      </c>
      <c r="I58" s="13" t="s">
        <v>392</v>
      </c>
      <c r="J58" s="13" t="s">
        <v>52</v>
      </c>
      <c r="K58" s="13" t="s">
        <v>52</v>
      </c>
      <c r="L58" s="13" t="s">
        <v>52</v>
      </c>
      <c r="M58" s="13" t="s">
        <v>52</v>
      </c>
      <c r="N58" s="1" t="s">
        <v>52</v>
      </c>
    </row>
    <row r="59" spans="1:14" ht="30" customHeight="1" x14ac:dyDescent="0.3">
      <c r="A59" s="13" t="s">
        <v>397</v>
      </c>
      <c r="B59" s="13" t="s">
        <v>386</v>
      </c>
      <c r="C59" s="13" t="s">
        <v>395</v>
      </c>
      <c r="D59" s="13" t="s">
        <v>82</v>
      </c>
      <c r="E59" s="23">
        <f>일위대가!F407</f>
        <v>0</v>
      </c>
      <c r="F59" s="23">
        <f>일위대가!H407</f>
        <v>0</v>
      </c>
      <c r="G59" s="23">
        <f>일위대가!J407</f>
        <v>0</v>
      </c>
      <c r="H59" s="23">
        <f t="shared" si="1"/>
        <v>0</v>
      </c>
      <c r="I59" s="13" t="s">
        <v>396</v>
      </c>
      <c r="J59" s="13" t="s">
        <v>52</v>
      </c>
      <c r="K59" s="13" t="s">
        <v>52</v>
      </c>
      <c r="L59" s="13" t="s">
        <v>52</v>
      </c>
      <c r="M59" s="13" t="s">
        <v>52</v>
      </c>
      <c r="N59" s="1" t="s">
        <v>52</v>
      </c>
    </row>
    <row r="60" spans="1:14" ht="30" customHeight="1" x14ac:dyDescent="0.3">
      <c r="A60" s="13" t="s">
        <v>215</v>
      </c>
      <c r="B60" s="13" t="s">
        <v>213</v>
      </c>
      <c r="C60" s="13" t="s">
        <v>156</v>
      </c>
      <c r="D60" s="13" t="s">
        <v>82</v>
      </c>
      <c r="E60" s="23">
        <f>일위대가!F413</f>
        <v>0</v>
      </c>
      <c r="F60" s="23">
        <f>일위대가!H413</f>
        <v>0</v>
      </c>
      <c r="G60" s="23">
        <f>일위대가!J413</f>
        <v>0</v>
      </c>
      <c r="H60" s="23">
        <f t="shared" si="1"/>
        <v>0</v>
      </c>
      <c r="I60" s="13" t="s">
        <v>214</v>
      </c>
      <c r="J60" s="13" t="s">
        <v>52</v>
      </c>
      <c r="K60" s="13" t="s">
        <v>52</v>
      </c>
      <c r="L60" s="13" t="s">
        <v>52</v>
      </c>
      <c r="M60" s="13" t="s">
        <v>52</v>
      </c>
      <c r="N60" s="1" t="s">
        <v>52</v>
      </c>
    </row>
    <row r="61" spans="1:14" ht="30" customHeight="1" x14ac:dyDescent="0.3">
      <c r="A61" s="13" t="s">
        <v>218</v>
      </c>
      <c r="B61" s="13" t="s">
        <v>213</v>
      </c>
      <c r="C61" s="13" t="s">
        <v>126</v>
      </c>
      <c r="D61" s="13" t="s">
        <v>82</v>
      </c>
      <c r="E61" s="23">
        <f>일위대가!F419</f>
        <v>0</v>
      </c>
      <c r="F61" s="23">
        <f>일위대가!H419</f>
        <v>0</v>
      </c>
      <c r="G61" s="23">
        <f>일위대가!J419</f>
        <v>0</v>
      </c>
      <c r="H61" s="23">
        <f t="shared" si="1"/>
        <v>0</v>
      </c>
      <c r="I61" s="13" t="s">
        <v>217</v>
      </c>
      <c r="J61" s="13" t="s">
        <v>52</v>
      </c>
      <c r="K61" s="13" t="s">
        <v>52</v>
      </c>
      <c r="L61" s="13" t="s">
        <v>52</v>
      </c>
      <c r="M61" s="13" t="s">
        <v>52</v>
      </c>
      <c r="N61" s="1" t="s">
        <v>52</v>
      </c>
    </row>
    <row r="62" spans="1:14" ht="30" customHeight="1" x14ac:dyDescent="0.3">
      <c r="A62" s="13" t="s">
        <v>221</v>
      </c>
      <c r="B62" s="13" t="s">
        <v>213</v>
      </c>
      <c r="C62" s="13" t="s">
        <v>130</v>
      </c>
      <c r="D62" s="13" t="s">
        <v>82</v>
      </c>
      <c r="E62" s="23">
        <f>일위대가!F425</f>
        <v>0</v>
      </c>
      <c r="F62" s="23">
        <f>일위대가!H425</f>
        <v>0</v>
      </c>
      <c r="G62" s="23">
        <f>일위대가!J425</f>
        <v>0</v>
      </c>
      <c r="H62" s="23">
        <f t="shared" si="1"/>
        <v>0</v>
      </c>
      <c r="I62" s="13" t="s">
        <v>220</v>
      </c>
      <c r="J62" s="13" t="s">
        <v>52</v>
      </c>
      <c r="K62" s="13" t="s">
        <v>52</v>
      </c>
      <c r="L62" s="13" t="s">
        <v>52</v>
      </c>
      <c r="M62" s="13" t="s">
        <v>52</v>
      </c>
      <c r="N62" s="1" t="s">
        <v>52</v>
      </c>
    </row>
    <row r="63" spans="1:14" ht="30" customHeight="1" x14ac:dyDescent="0.3">
      <c r="A63" s="13" t="s">
        <v>224</v>
      </c>
      <c r="B63" s="13" t="s">
        <v>213</v>
      </c>
      <c r="C63" s="13" t="s">
        <v>166</v>
      </c>
      <c r="D63" s="13" t="s">
        <v>82</v>
      </c>
      <c r="E63" s="23">
        <f>일위대가!F431</f>
        <v>0</v>
      </c>
      <c r="F63" s="23">
        <f>일위대가!H431</f>
        <v>0</v>
      </c>
      <c r="G63" s="23">
        <f>일위대가!J431</f>
        <v>0</v>
      </c>
      <c r="H63" s="23">
        <f t="shared" si="1"/>
        <v>0</v>
      </c>
      <c r="I63" s="13" t="s">
        <v>223</v>
      </c>
      <c r="J63" s="13" t="s">
        <v>52</v>
      </c>
      <c r="K63" s="13" t="s">
        <v>52</v>
      </c>
      <c r="L63" s="13" t="s">
        <v>52</v>
      </c>
      <c r="M63" s="13" t="s">
        <v>52</v>
      </c>
      <c r="N63" s="1" t="s">
        <v>52</v>
      </c>
    </row>
    <row r="64" spans="1:14" ht="30" customHeight="1" x14ac:dyDescent="0.3">
      <c r="A64" s="13" t="s">
        <v>1547</v>
      </c>
      <c r="B64" s="13" t="s">
        <v>1548</v>
      </c>
      <c r="C64" s="13" t="s">
        <v>1549</v>
      </c>
      <c r="D64" s="13" t="s">
        <v>1107</v>
      </c>
      <c r="E64" s="23">
        <f>일위대가!F440</f>
        <v>0</v>
      </c>
      <c r="F64" s="23">
        <f>일위대가!H440</f>
        <v>0</v>
      </c>
      <c r="G64" s="23">
        <f>일위대가!J440</f>
        <v>0</v>
      </c>
      <c r="H64" s="23">
        <f t="shared" si="1"/>
        <v>0</v>
      </c>
      <c r="I64" s="13" t="s">
        <v>1550</v>
      </c>
      <c r="J64" s="13" t="s">
        <v>52</v>
      </c>
      <c r="K64" s="13" t="s">
        <v>52</v>
      </c>
      <c r="L64" s="13" t="s">
        <v>52</v>
      </c>
      <c r="M64" s="13" t="s">
        <v>1551</v>
      </c>
      <c r="N64" s="1" t="s">
        <v>52</v>
      </c>
    </row>
    <row r="65" spans="1:14" ht="30" customHeight="1" x14ac:dyDescent="0.3">
      <c r="A65" s="13" t="s">
        <v>233</v>
      </c>
      <c r="B65" s="13" t="s">
        <v>231</v>
      </c>
      <c r="C65" s="13" t="s">
        <v>52</v>
      </c>
      <c r="D65" s="13" t="s">
        <v>82</v>
      </c>
      <c r="E65" s="23">
        <f>일위대가!F447</f>
        <v>0</v>
      </c>
      <c r="F65" s="23">
        <f>일위대가!H447</f>
        <v>0</v>
      </c>
      <c r="G65" s="23">
        <f>일위대가!J447</f>
        <v>0</v>
      </c>
      <c r="H65" s="23">
        <f t="shared" si="1"/>
        <v>0</v>
      </c>
      <c r="I65" s="13" t="s">
        <v>232</v>
      </c>
      <c r="J65" s="13" t="s">
        <v>52</v>
      </c>
      <c r="K65" s="13" t="s">
        <v>52</v>
      </c>
      <c r="L65" s="13" t="s">
        <v>52</v>
      </c>
      <c r="M65" s="13" t="s">
        <v>1202</v>
      </c>
      <c r="N65" s="1" t="s">
        <v>52</v>
      </c>
    </row>
    <row r="66" spans="1:14" ht="30" customHeight="1" x14ac:dyDescent="0.3">
      <c r="A66" s="13" t="s">
        <v>1567</v>
      </c>
      <c r="B66" s="13" t="s">
        <v>1564</v>
      </c>
      <c r="C66" s="13" t="s">
        <v>1565</v>
      </c>
      <c r="D66" s="13" t="s">
        <v>82</v>
      </c>
      <c r="E66" s="23">
        <f>일위대가!F453</f>
        <v>0</v>
      </c>
      <c r="F66" s="23">
        <f>일위대가!H453</f>
        <v>0</v>
      </c>
      <c r="G66" s="23">
        <f>일위대가!J453</f>
        <v>0</v>
      </c>
      <c r="H66" s="23">
        <f t="shared" si="1"/>
        <v>0</v>
      </c>
      <c r="I66" s="13" t="s">
        <v>1566</v>
      </c>
      <c r="J66" s="13" t="s">
        <v>52</v>
      </c>
      <c r="K66" s="13" t="s">
        <v>52</v>
      </c>
      <c r="L66" s="13" t="s">
        <v>52</v>
      </c>
      <c r="M66" s="13" t="s">
        <v>1202</v>
      </c>
      <c r="N66" s="1" t="s">
        <v>52</v>
      </c>
    </row>
    <row r="67" spans="1:14" ht="30" customHeight="1" x14ac:dyDescent="0.3">
      <c r="A67" s="13" t="s">
        <v>229</v>
      </c>
      <c r="B67" s="13" t="s">
        <v>226</v>
      </c>
      <c r="C67" s="13" t="s">
        <v>227</v>
      </c>
      <c r="D67" s="13" t="s">
        <v>82</v>
      </c>
      <c r="E67" s="23">
        <f>일위대가!F460</f>
        <v>0</v>
      </c>
      <c r="F67" s="23">
        <f>일위대가!H460</f>
        <v>0</v>
      </c>
      <c r="G67" s="23">
        <f>일위대가!J460</f>
        <v>0</v>
      </c>
      <c r="H67" s="23">
        <f t="shared" si="1"/>
        <v>0</v>
      </c>
      <c r="I67" s="13" t="s">
        <v>228</v>
      </c>
      <c r="J67" s="13" t="s">
        <v>52</v>
      </c>
      <c r="K67" s="13" t="s">
        <v>52</v>
      </c>
      <c r="L67" s="13" t="s">
        <v>52</v>
      </c>
      <c r="M67" s="13" t="s">
        <v>1202</v>
      </c>
      <c r="N67" s="1" t="s">
        <v>52</v>
      </c>
    </row>
    <row r="68" spans="1:14" ht="30" customHeight="1" x14ac:dyDescent="0.3">
      <c r="A68" s="13" t="s">
        <v>185</v>
      </c>
      <c r="B68" s="13" t="s">
        <v>182</v>
      </c>
      <c r="C68" s="13" t="s">
        <v>183</v>
      </c>
      <c r="D68" s="13" t="s">
        <v>82</v>
      </c>
      <c r="E68" s="23">
        <f>일위대가!F466</f>
        <v>0</v>
      </c>
      <c r="F68" s="23">
        <f>일위대가!H466</f>
        <v>0</v>
      </c>
      <c r="G68" s="23">
        <f>일위대가!J466</f>
        <v>0</v>
      </c>
      <c r="H68" s="23">
        <f t="shared" ref="H68:H99" si="2">E68+F68+G68</f>
        <v>0</v>
      </c>
      <c r="I68" s="13" t="s">
        <v>184</v>
      </c>
      <c r="J68" s="13" t="s">
        <v>52</v>
      </c>
      <c r="K68" s="13" t="s">
        <v>52</v>
      </c>
      <c r="L68" s="13" t="s">
        <v>52</v>
      </c>
      <c r="M68" s="13" t="s">
        <v>1604</v>
      </c>
      <c r="N68" s="1" t="s">
        <v>52</v>
      </c>
    </row>
    <row r="69" spans="1:14" ht="30" customHeight="1" x14ac:dyDescent="0.3">
      <c r="A69" s="13" t="s">
        <v>548</v>
      </c>
      <c r="B69" s="13" t="s">
        <v>182</v>
      </c>
      <c r="C69" s="13" t="s">
        <v>546</v>
      </c>
      <c r="D69" s="13" t="s">
        <v>82</v>
      </c>
      <c r="E69" s="23">
        <f>일위대가!F472</f>
        <v>0</v>
      </c>
      <c r="F69" s="23">
        <f>일위대가!H472</f>
        <v>0</v>
      </c>
      <c r="G69" s="23">
        <f>일위대가!J472</f>
        <v>0</v>
      </c>
      <c r="H69" s="23">
        <f t="shared" si="2"/>
        <v>0</v>
      </c>
      <c r="I69" s="13" t="s">
        <v>547</v>
      </c>
      <c r="J69" s="13" t="s">
        <v>52</v>
      </c>
      <c r="K69" s="13" t="s">
        <v>52</v>
      </c>
      <c r="L69" s="13" t="s">
        <v>52</v>
      </c>
      <c r="M69" s="13" t="s">
        <v>1604</v>
      </c>
      <c r="N69" s="1" t="s">
        <v>52</v>
      </c>
    </row>
    <row r="70" spans="1:14" ht="30" customHeight="1" x14ac:dyDescent="0.3">
      <c r="A70" s="13" t="s">
        <v>189</v>
      </c>
      <c r="B70" s="13" t="s">
        <v>182</v>
      </c>
      <c r="C70" s="13" t="s">
        <v>187</v>
      </c>
      <c r="D70" s="13" t="s">
        <v>82</v>
      </c>
      <c r="E70" s="23">
        <f>일위대가!F478</f>
        <v>0</v>
      </c>
      <c r="F70" s="23">
        <f>일위대가!H478</f>
        <v>0</v>
      </c>
      <c r="G70" s="23">
        <f>일위대가!J478</f>
        <v>0</v>
      </c>
      <c r="H70" s="23">
        <f t="shared" si="2"/>
        <v>0</v>
      </c>
      <c r="I70" s="13" t="s">
        <v>188</v>
      </c>
      <c r="J70" s="13" t="s">
        <v>52</v>
      </c>
      <c r="K70" s="13" t="s">
        <v>52</v>
      </c>
      <c r="L70" s="13" t="s">
        <v>52</v>
      </c>
      <c r="M70" s="13" t="s">
        <v>1604</v>
      </c>
      <c r="N70" s="1" t="s">
        <v>52</v>
      </c>
    </row>
    <row r="71" spans="1:14" ht="30" customHeight="1" x14ac:dyDescent="0.3">
      <c r="A71" s="13" t="s">
        <v>193</v>
      </c>
      <c r="B71" s="13" t="s">
        <v>182</v>
      </c>
      <c r="C71" s="13" t="s">
        <v>191</v>
      </c>
      <c r="D71" s="13" t="s">
        <v>82</v>
      </c>
      <c r="E71" s="23">
        <f>일위대가!F484</f>
        <v>0</v>
      </c>
      <c r="F71" s="23">
        <f>일위대가!H484</f>
        <v>0</v>
      </c>
      <c r="G71" s="23">
        <f>일위대가!J484</f>
        <v>0</v>
      </c>
      <c r="H71" s="23">
        <f t="shared" si="2"/>
        <v>0</v>
      </c>
      <c r="I71" s="13" t="s">
        <v>192</v>
      </c>
      <c r="J71" s="13" t="s">
        <v>52</v>
      </c>
      <c r="K71" s="13" t="s">
        <v>52</v>
      </c>
      <c r="L71" s="13" t="s">
        <v>52</v>
      </c>
      <c r="M71" s="13" t="s">
        <v>1604</v>
      </c>
      <c r="N71" s="1" t="s">
        <v>52</v>
      </c>
    </row>
    <row r="72" spans="1:14" ht="30" customHeight="1" x14ac:dyDescent="0.3">
      <c r="A72" s="13" t="s">
        <v>198</v>
      </c>
      <c r="B72" s="13" t="s">
        <v>195</v>
      </c>
      <c r="C72" s="13" t="s">
        <v>196</v>
      </c>
      <c r="D72" s="13" t="s">
        <v>82</v>
      </c>
      <c r="E72" s="23">
        <f>일위대가!F489</f>
        <v>0</v>
      </c>
      <c r="F72" s="23">
        <f>일위대가!H489</f>
        <v>0</v>
      </c>
      <c r="G72" s="23">
        <f>일위대가!J489</f>
        <v>0</v>
      </c>
      <c r="H72" s="23">
        <f t="shared" si="2"/>
        <v>0</v>
      </c>
      <c r="I72" s="13" t="s">
        <v>197</v>
      </c>
      <c r="J72" s="13" t="s">
        <v>52</v>
      </c>
      <c r="K72" s="13" t="s">
        <v>52</v>
      </c>
      <c r="L72" s="13" t="s">
        <v>52</v>
      </c>
      <c r="M72" s="13" t="s">
        <v>1202</v>
      </c>
      <c r="N72" s="1" t="s">
        <v>52</v>
      </c>
    </row>
    <row r="73" spans="1:14" ht="30" customHeight="1" x14ac:dyDescent="0.3">
      <c r="A73" s="13" t="s">
        <v>894</v>
      </c>
      <c r="B73" s="13" t="s">
        <v>195</v>
      </c>
      <c r="C73" s="13" t="s">
        <v>201</v>
      </c>
      <c r="D73" s="13" t="s">
        <v>82</v>
      </c>
      <c r="E73" s="23">
        <f>일위대가!F494</f>
        <v>0</v>
      </c>
      <c r="F73" s="23">
        <f>일위대가!H494</f>
        <v>0</v>
      </c>
      <c r="G73" s="23">
        <f>일위대가!J494</f>
        <v>0</v>
      </c>
      <c r="H73" s="23">
        <f t="shared" si="2"/>
        <v>0</v>
      </c>
      <c r="I73" s="13" t="s">
        <v>893</v>
      </c>
      <c r="J73" s="13" t="s">
        <v>52</v>
      </c>
      <c r="K73" s="13" t="s">
        <v>52</v>
      </c>
      <c r="L73" s="13" t="s">
        <v>52</v>
      </c>
      <c r="M73" s="13" t="s">
        <v>1202</v>
      </c>
      <c r="N73" s="1" t="s">
        <v>52</v>
      </c>
    </row>
    <row r="74" spans="1:14" ht="30" customHeight="1" x14ac:dyDescent="0.3">
      <c r="A74" s="13" t="s">
        <v>355</v>
      </c>
      <c r="B74" s="13" t="s">
        <v>195</v>
      </c>
      <c r="C74" s="13" t="s">
        <v>205</v>
      </c>
      <c r="D74" s="13" t="s">
        <v>82</v>
      </c>
      <c r="E74" s="23">
        <f>일위대가!F499</f>
        <v>0</v>
      </c>
      <c r="F74" s="23">
        <f>일위대가!H499</f>
        <v>0</v>
      </c>
      <c r="G74" s="23">
        <f>일위대가!J499</f>
        <v>0</v>
      </c>
      <c r="H74" s="23">
        <f t="shared" si="2"/>
        <v>0</v>
      </c>
      <c r="I74" s="13" t="s">
        <v>354</v>
      </c>
      <c r="J74" s="13" t="s">
        <v>52</v>
      </c>
      <c r="K74" s="13" t="s">
        <v>52</v>
      </c>
      <c r="L74" s="13" t="s">
        <v>52</v>
      </c>
      <c r="M74" s="13" t="s">
        <v>1202</v>
      </c>
      <c r="N74" s="1" t="s">
        <v>52</v>
      </c>
    </row>
    <row r="75" spans="1:14" ht="30" customHeight="1" x14ac:dyDescent="0.3">
      <c r="A75" s="13" t="s">
        <v>358</v>
      </c>
      <c r="B75" s="13" t="s">
        <v>195</v>
      </c>
      <c r="C75" s="13" t="s">
        <v>209</v>
      </c>
      <c r="D75" s="13" t="s">
        <v>82</v>
      </c>
      <c r="E75" s="23">
        <f>일위대가!F504</f>
        <v>0</v>
      </c>
      <c r="F75" s="23">
        <f>일위대가!H504</f>
        <v>0</v>
      </c>
      <c r="G75" s="23">
        <f>일위대가!J504</f>
        <v>0</v>
      </c>
      <c r="H75" s="23">
        <f t="shared" si="2"/>
        <v>0</v>
      </c>
      <c r="I75" s="13" t="s">
        <v>357</v>
      </c>
      <c r="J75" s="13" t="s">
        <v>52</v>
      </c>
      <c r="K75" s="13" t="s">
        <v>52</v>
      </c>
      <c r="L75" s="13" t="s">
        <v>52</v>
      </c>
      <c r="M75" s="13" t="s">
        <v>1202</v>
      </c>
      <c r="N75" s="1" t="s">
        <v>52</v>
      </c>
    </row>
    <row r="76" spans="1:14" ht="30" customHeight="1" x14ac:dyDescent="0.3">
      <c r="A76" s="13" t="s">
        <v>551</v>
      </c>
      <c r="B76" s="13" t="s">
        <v>200</v>
      </c>
      <c r="C76" s="13" t="s">
        <v>196</v>
      </c>
      <c r="D76" s="13" t="s">
        <v>82</v>
      </c>
      <c r="E76" s="23">
        <f>일위대가!F509</f>
        <v>0</v>
      </c>
      <c r="F76" s="23">
        <f>일위대가!H509</f>
        <v>0</v>
      </c>
      <c r="G76" s="23">
        <f>일위대가!J509</f>
        <v>0</v>
      </c>
      <c r="H76" s="23">
        <f t="shared" si="2"/>
        <v>0</v>
      </c>
      <c r="I76" s="13" t="s">
        <v>550</v>
      </c>
      <c r="J76" s="13" t="s">
        <v>52</v>
      </c>
      <c r="K76" s="13" t="s">
        <v>52</v>
      </c>
      <c r="L76" s="13" t="s">
        <v>52</v>
      </c>
      <c r="M76" s="13" t="s">
        <v>1202</v>
      </c>
      <c r="N76" s="1" t="s">
        <v>52</v>
      </c>
    </row>
    <row r="77" spans="1:14" ht="30" customHeight="1" x14ac:dyDescent="0.3">
      <c r="A77" s="13" t="s">
        <v>203</v>
      </c>
      <c r="B77" s="13" t="s">
        <v>200</v>
      </c>
      <c r="C77" s="13" t="s">
        <v>201</v>
      </c>
      <c r="D77" s="13" t="s">
        <v>82</v>
      </c>
      <c r="E77" s="23">
        <f>일위대가!F514</f>
        <v>0</v>
      </c>
      <c r="F77" s="23">
        <f>일위대가!H514</f>
        <v>0</v>
      </c>
      <c r="G77" s="23">
        <f>일위대가!J514</f>
        <v>0</v>
      </c>
      <c r="H77" s="23">
        <f t="shared" si="2"/>
        <v>0</v>
      </c>
      <c r="I77" s="13" t="s">
        <v>202</v>
      </c>
      <c r="J77" s="13" t="s">
        <v>52</v>
      </c>
      <c r="K77" s="13" t="s">
        <v>52</v>
      </c>
      <c r="L77" s="13" t="s">
        <v>52</v>
      </c>
      <c r="M77" s="13" t="s">
        <v>1202</v>
      </c>
      <c r="N77" s="1" t="s">
        <v>52</v>
      </c>
    </row>
    <row r="78" spans="1:14" ht="30" customHeight="1" x14ac:dyDescent="0.3">
      <c r="A78" s="13" t="s">
        <v>207</v>
      </c>
      <c r="B78" s="13" t="s">
        <v>200</v>
      </c>
      <c r="C78" s="13" t="s">
        <v>205</v>
      </c>
      <c r="D78" s="13" t="s">
        <v>82</v>
      </c>
      <c r="E78" s="23">
        <f>일위대가!F519</f>
        <v>0</v>
      </c>
      <c r="F78" s="23">
        <f>일위대가!H519</f>
        <v>0</v>
      </c>
      <c r="G78" s="23">
        <f>일위대가!J519</f>
        <v>0</v>
      </c>
      <c r="H78" s="23">
        <f t="shared" si="2"/>
        <v>0</v>
      </c>
      <c r="I78" s="13" t="s">
        <v>206</v>
      </c>
      <c r="J78" s="13" t="s">
        <v>52</v>
      </c>
      <c r="K78" s="13" t="s">
        <v>52</v>
      </c>
      <c r="L78" s="13" t="s">
        <v>52</v>
      </c>
      <c r="M78" s="13" t="s">
        <v>1202</v>
      </c>
      <c r="N78" s="1" t="s">
        <v>52</v>
      </c>
    </row>
    <row r="79" spans="1:14" ht="30" customHeight="1" x14ac:dyDescent="0.3">
      <c r="A79" s="13" t="s">
        <v>364</v>
      </c>
      <c r="B79" s="13" t="s">
        <v>200</v>
      </c>
      <c r="C79" s="13" t="s">
        <v>362</v>
      </c>
      <c r="D79" s="13" t="s">
        <v>82</v>
      </c>
      <c r="E79" s="23">
        <f>일위대가!F524</f>
        <v>0</v>
      </c>
      <c r="F79" s="23">
        <f>일위대가!H524</f>
        <v>0</v>
      </c>
      <c r="G79" s="23">
        <f>일위대가!J524</f>
        <v>0</v>
      </c>
      <c r="H79" s="23">
        <f t="shared" si="2"/>
        <v>0</v>
      </c>
      <c r="I79" s="13" t="s">
        <v>363</v>
      </c>
      <c r="J79" s="13" t="s">
        <v>52</v>
      </c>
      <c r="K79" s="13" t="s">
        <v>52</v>
      </c>
      <c r="L79" s="13" t="s">
        <v>52</v>
      </c>
      <c r="M79" s="13" t="s">
        <v>1202</v>
      </c>
      <c r="N79" s="1" t="s">
        <v>52</v>
      </c>
    </row>
    <row r="80" spans="1:14" ht="30" customHeight="1" x14ac:dyDescent="0.3">
      <c r="A80" s="13" t="s">
        <v>211</v>
      </c>
      <c r="B80" s="13" t="s">
        <v>200</v>
      </c>
      <c r="C80" s="13" t="s">
        <v>209</v>
      </c>
      <c r="D80" s="13" t="s">
        <v>82</v>
      </c>
      <c r="E80" s="23">
        <f>일위대가!F529</f>
        <v>0</v>
      </c>
      <c r="F80" s="23">
        <f>일위대가!H529</f>
        <v>0</v>
      </c>
      <c r="G80" s="23">
        <f>일위대가!J529</f>
        <v>0</v>
      </c>
      <c r="H80" s="23">
        <f t="shared" si="2"/>
        <v>0</v>
      </c>
      <c r="I80" s="13" t="s">
        <v>210</v>
      </c>
      <c r="J80" s="13" t="s">
        <v>52</v>
      </c>
      <c r="K80" s="13" t="s">
        <v>52</v>
      </c>
      <c r="L80" s="13" t="s">
        <v>52</v>
      </c>
      <c r="M80" s="13" t="s">
        <v>1202</v>
      </c>
      <c r="N80" s="1" t="s">
        <v>52</v>
      </c>
    </row>
    <row r="81" spans="1:14" ht="30" customHeight="1" x14ac:dyDescent="0.3">
      <c r="A81" s="13" t="s">
        <v>1629</v>
      </c>
      <c r="B81" s="13" t="s">
        <v>195</v>
      </c>
      <c r="C81" s="13" t="s">
        <v>1627</v>
      </c>
      <c r="D81" s="13" t="s">
        <v>82</v>
      </c>
      <c r="E81" s="23">
        <f>일위대가!F535</f>
        <v>0</v>
      </c>
      <c r="F81" s="23">
        <f>일위대가!H535</f>
        <v>0</v>
      </c>
      <c r="G81" s="23">
        <f>일위대가!J535</f>
        <v>0</v>
      </c>
      <c r="H81" s="23">
        <f t="shared" si="2"/>
        <v>0</v>
      </c>
      <c r="I81" s="13" t="s">
        <v>1628</v>
      </c>
      <c r="J81" s="13" t="s">
        <v>52</v>
      </c>
      <c r="K81" s="13" t="s">
        <v>52</v>
      </c>
      <c r="L81" s="13" t="s">
        <v>52</v>
      </c>
      <c r="M81" s="13" t="s">
        <v>1686</v>
      </c>
      <c r="N81" s="1" t="s">
        <v>52</v>
      </c>
    </row>
    <row r="82" spans="1:14" ht="30" customHeight="1" x14ac:dyDescent="0.3">
      <c r="A82" s="13" t="s">
        <v>1637</v>
      </c>
      <c r="B82" s="13" t="s">
        <v>195</v>
      </c>
      <c r="C82" s="13" t="s">
        <v>1635</v>
      </c>
      <c r="D82" s="13" t="s">
        <v>82</v>
      </c>
      <c r="E82" s="23">
        <f>일위대가!F541</f>
        <v>0</v>
      </c>
      <c r="F82" s="23">
        <f>일위대가!H541</f>
        <v>0</v>
      </c>
      <c r="G82" s="23">
        <f>일위대가!J541</f>
        <v>0</v>
      </c>
      <c r="H82" s="23">
        <f t="shared" si="2"/>
        <v>0</v>
      </c>
      <c r="I82" s="13" t="s">
        <v>1636</v>
      </c>
      <c r="J82" s="13" t="s">
        <v>52</v>
      </c>
      <c r="K82" s="13" t="s">
        <v>52</v>
      </c>
      <c r="L82" s="13" t="s">
        <v>52</v>
      </c>
      <c r="M82" s="13" t="s">
        <v>1686</v>
      </c>
      <c r="N82" s="1" t="s">
        <v>52</v>
      </c>
    </row>
    <row r="83" spans="1:14" ht="30" customHeight="1" x14ac:dyDescent="0.3">
      <c r="A83" s="13" t="s">
        <v>1650</v>
      </c>
      <c r="B83" s="13" t="s">
        <v>195</v>
      </c>
      <c r="C83" s="13" t="s">
        <v>1648</v>
      </c>
      <c r="D83" s="13" t="s">
        <v>82</v>
      </c>
      <c r="E83" s="23">
        <f>일위대가!F547</f>
        <v>0</v>
      </c>
      <c r="F83" s="23">
        <f>일위대가!H547</f>
        <v>0</v>
      </c>
      <c r="G83" s="23">
        <f>일위대가!J547</f>
        <v>0</v>
      </c>
      <c r="H83" s="23">
        <f t="shared" si="2"/>
        <v>0</v>
      </c>
      <c r="I83" s="13" t="s">
        <v>1649</v>
      </c>
      <c r="J83" s="13" t="s">
        <v>52</v>
      </c>
      <c r="K83" s="13" t="s">
        <v>52</v>
      </c>
      <c r="L83" s="13" t="s">
        <v>52</v>
      </c>
      <c r="M83" s="13" t="s">
        <v>1686</v>
      </c>
      <c r="N83" s="1" t="s">
        <v>52</v>
      </c>
    </row>
    <row r="84" spans="1:14" ht="30" customHeight="1" x14ac:dyDescent="0.3">
      <c r="A84" s="13" t="s">
        <v>368</v>
      </c>
      <c r="B84" s="13" t="s">
        <v>182</v>
      </c>
      <c r="C84" s="13" t="s">
        <v>366</v>
      </c>
      <c r="D84" s="13" t="s">
        <v>82</v>
      </c>
      <c r="E84" s="23">
        <f>일위대가!F554</f>
        <v>0</v>
      </c>
      <c r="F84" s="23">
        <f>일위대가!H554</f>
        <v>0</v>
      </c>
      <c r="G84" s="23">
        <f>일위대가!J554</f>
        <v>0</v>
      </c>
      <c r="H84" s="23">
        <f t="shared" si="2"/>
        <v>0</v>
      </c>
      <c r="I84" s="13" t="s">
        <v>367</v>
      </c>
      <c r="J84" s="13" t="s">
        <v>52</v>
      </c>
      <c r="K84" s="13" t="s">
        <v>52</v>
      </c>
      <c r="L84" s="13" t="s">
        <v>52</v>
      </c>
      <c r="M84" s="13" t="s">
        <v>1202</v>
      </c>
      <c r="N84" s="1" t="s">
        <v>52</v>
      </c>
    </row>
    <row r="85" spans="1:14" ht="30" customHeight="1" x14ac:dyDescent="0.3">
      <c r="A85" s="13" t="s">
        <v>372</v>
      </c>
      <c r="B85" s="13" t="s">
        <v>182</v>
      </c>
      <c r="C85" s="13" t="s">
        <v>370</v>
      </c>
      <c r="D85" s="13" t="s">
        <v>82</v>
      </c>
      <c r="E85" s="23">
        <f>일위대가!F561</f>
        <v>0</v>
      </c>
      <c r="F85" s="23">
        <f>일위대가!H561</f>
        <v>0</v>
      </c>
      <c r="G85" s="23">
        <f>일위대가!J561</f>
        <v>0</v>
      </c>
      <c r="H85" s="23">
        <f t="shared" si="2"/>
        <v>0</v>
      </c>
      <c r="I85" s="13" t="s">
        <v>371</v>
      </c>
      <c r="J85" s="13" t="s">
        <v>52</v>
      </c>
      <c r="K85" s="13" t="s">
        <v>52</v>
      </c>
      <c r="L85" s="13" t="s">
        <v>52</v>
      </c>
      <c r="M85" s="13" t="s">
        <v>1202</v>
      </c>
      <c r="N85" s="1" t="s">
        <v>52</v>
      </c>
    </row>
    <row r="86" spans="1:14" ht="30" customHeight="1" x14ac:dyDescent="0.3">
      <c r="A86" s="13" t="s">
        <v>376</v>
      </c>
      <c r="B86" s="13" t="s">
        <v>182</v>
      </c>
      <c r="C86" s="13" t="s">
        <v>374</v>
      </c>
      <c r="D86" s="13" t="s">
        <v>82</v>
      </c>
      <c r="E86" s="23">
        <f>일위대가!F568</f>
        <v>0</v>
      </c>
      <c r="F86" s="23">
        <f>일위대가!H568</f>
        <v>0</v>
      </c>
      <c r="G86" s="23">
        <f>일위대가!J568</f>
        <v>0</v>
      </c>
      <c r="H86" s="23">
        <f t="shared" si="2"/>
        <v>0</v>
      </c>
      <c r="I86" s="13" t="s">
        <v>375</v>
      </c>
      <c r="J86" s="13" t="s">
        <v>52</v>
      </c>
      <c r="K86" s="13" t="s">
        <v>52</v>
      </c>
      <c r="L86" s="13" t="s">
        <v>52</v>
      </c>
      <c r="M86" s="13" t="s">
        <v>1202</v>
      </c>
      <c r="N86" s="1" t="s">
        <v>52</v>
      </c>
    </row>
    <row r="87" spans="1:14" ht="30" customHeight="1" x14ac:dyDescent="0.3">
      <c r="A87" s="13" t="s">
        <v>380</v>
      </c>
      <c r="B87" s="13" t="s">
        <v>182</v>
      </c>
      <c r="C87" s="13" t="s">
        <v>378</v>
      </c>
      <c r="D87" s="13" t="s">
        <v>82</v>
      </c>
      <c r="E87" s="23">
        <f>일위대가!F575</f>
        <v>0</v>
      </c>
      <c r="F87" s="23">
        <f>일위대가!H575</f>
        <v>0</v>
      </c>
      <c r="G87" s="23">
        <f>일위대가!J575</f>
        <v>0</v>
      </c>
      <c r="H87" s="23">
        <f t="shared" si="2"/>
        <v>0</v>
      </c>
      <c r="I87" s="13" t="s">
        <v>379</v>
      </c>
      <c r="J87" s="13" t="s">
        <v>52</v>
      </c>
      <c r="K87" s="13" t="s">
        <v>52</v>
      </c>
      <c r="L87" s="13" t="s">
        <v>52</v>
      </c>
      <c r="M87" s="13" t="s">
        <v>1202</v>
      </c>
      <c r="N87" s="1" t="s">
        <v>52</v>
      </c>
    </row>
    <row r="88" spans="1:14" ht="30" customHeight="1" x14ac:dyDescent="0.3">
      <c r="A88" s="13" t="s">
        <v>384</v>
      </c>
      <c r="B88" s="13" t="s">
        <v>182</v>
      </c>
      <c r="C88" s="13" t="s">
        <v>382</v>
      </c>
      <c r="D88" s="13" t="s">
        <v>82</v>
      </c>
      <c r="E88" s="23">
        <f>일위대가!F582</f>
        <v>0</v>
      </c>
      <c r="F88" s="23">
        <f>일위대가!H582</f>
        <v>0</v>
      </c>
      <c r="G88" s="23">
        <f>일위대가!J582</f>
        <v>0</v>
      </c>
      <c r="H88" s="23">
        <f t="shared" si="2"/>
        <v>0</v>
      </c>
      <c r="I88" s="13" t="s">
        <v>383</v>
      </c>
      <c r="J88" s="13" t="s">
        <v>52</v>
      </c>
      <c r="K88" s="13" t="s">
        <v>52</v>
      </c>
      <c r="L88" s="13" t="s">
        <v>52</v>
      </c>
      <c r="M88" s="13" t="s">
        <v>1202</v>
      </c>
      <c r="N88" s="1" t="s">
        <v>52</v>
      </c>
    </row>
    <row r="89" spans="1:14" ht="30" customHeight="1" x14ac:dyDescent="0.3">
      <c r="A89" s="13" t="s">
        <v>1659</v>
      </c>
      <c r="B89" s="13" t="s">
        <v>1657</v>
      </c>
      <c r="C89" s="13" t="s">
        <v>1627</v>
      </c>
      <c r="D89" s="13" t="s">
        <v>82</v>
      </c>
      <c r="E89" s="23">
        <f>일위대가!F588</f>
        <v>0</v>
      </c>
      <c r="F89" s="23">
        <f>일위대가!H588</f>
        <v>0</v>
      </c>
      <c r="G89" s="23">
        <f>일위대가!J588</f>
        <v>0</v>
      </c>
      <c r="H89" s="23">
        <f t="shared" si="2"/>
        <v>0</v>
      </c>
      <c r="I89" s="13" t="s">
        <v>1658</v>
      </c>
      <c r="J89" s="13" t="s">
        <v>52</v>
      </c>
      <c r="K89" s="13" t="s">
        <v>52</v>
      </c>
      <c r="L89" s="13" t="s">
        <v>52</v>
      </c>
      <c r="M89" s="13" t="s">
        <v>1686</v>
      </c>
      <c r="N89" s="1" t="s">
        <v>52</v>
      </c>
    </row>
    <row r="90" spans="1:14" ht="30" customHeight="1" x14ac:dyDescent="0.3">
      <c r="A90" s="13" t="s">
        <v>1666</v>
      </c>
      <c r="B90" s="13" t="s">
        <v>1657</v>
      </c>
      <c r="C90" s="13" t="s">
        <v>1635</v>
      </c>
      <c r="D90" s="13" t="s">
        <v>82</v>
      </c>
      <c r="E90" s="23">
        <f>일위대가!F594</f>
        <v>0</v>
      </c>
      <c r="F90" s="23">
        <f>일위대가!H594</f>
        <v>0</v>
      </c>
      <c r="G90" s="23">
        <f>일위대가!J594</f>
        <v>0</v>
      </c>
      <c r="H90" s="23">
        <f t="shared" si="2"/>
        <v>0</v>
      </c>
      <c r="I90" s="13" t="s">
        <v>1665</v>
      </c>
      <c r="J90" s="13" t="s">
        <v>52</v>
      </c>
      <c r="K90" s="13" t="s">
        <v>52</v>
      </c>
      <c r="L90" s="13" t="s">
        <v>52</v>
      </c>
      <c r="M90" s="13" t="s">
        <v>1686</v>
      </c>
      <c r="N90" s="1" t="s">
        <v>52</v>
      </c>
    </row>
    <row r="91" spans="1:14" ht="30" customHeight="1" x14ac:dyDescent="0.3">
      <c r="A91" s="13" t="s">
        <v>1678</v>
      </c>
      <c r="B91" s="13" t="s">
        <v>1657</v>
      </c>
      <c r="C91" s="13" t="s">
        <v>1648</v>
      </c>
      <c r="D91" s="13" t="s">
        <v>82</v>
      </c>
      <c r="E91" s="23">
        <f>일위대가!F600</f>
        <v>0</v>
      </c>
      <c r="F91" s="23">
        <f>일위대가!H600</f>
        <v>0</v>
      </c>
      <c r="G91" s="23">
        <f>일위대가!J600</f>
        <v>0</v>
      </c>
      <c r="H91" s="23">
        <f t="shared" si="2"/>
        <v>0</v>
      </c>
      <c r="I91" s="13" t="s">
        <v>1677</v>
      </c>
      <c r="J91" s="13" t="s">
        <v>52</v>
      </c>
      <c r="K91" s="13" t="s">
        <v>52</v>
      </c>
      <c r="L91" s="13" t="s">
        <v>52</v>
      </c>
      <c r="M91" s="13" t="s">
        <v>1686</v>
      </c>
      <c r="N91" s="1" t="s">
        <v>52</v>
      </c>
    </row>
    <row r="92" spans="1:14" ht="30" customHeight="1" x14ac:dyDescent="0.3">
      <c r="A92" s="13" t="s">
        <v>1600</v>
      </c>
      <c r="B92" s="13" t="s">
        <v>1598</v>
      </c>
      <c r="C92" s="13" t="s">
        <v>1594</v>
      </c>
      <c r="D92" s="13" t="s">
        <v>122</v>
      </c>
      <c r="E92" s="23">
        <f>일위대가!F608</f>
        <v>0</v>
      </c>
      <c r="F92" s="23">
        <f>일위대가!H608</f>
        <v>0</v>
      </c>
      <c r="G92" s="23">
        <f>일위대가!J608</f>
        <v>0</v>
      </c>
      <c r="H92" s="23">
        <f t="shared" si="2"/>
        <v>0</v>
      </c>
      <c r="I92" s="13" t="s">
        <v>1599</v>
      </c>
      <c r="J92" s="13" t="s">
        <v>52</v>
      </c>
      <c r="K92" s="13" t="s">
        <v>52</v>
      </c>
      <c r="L92" s="13" t="s">
        <v>52</v>
      </c>
      <c r="M92" s="13" t="s">
        <v>1202</v>
      </c>
      <c r="N92" s="1" t="s">
        <v>52</v>
      </c>
    </row>
    <row r="93" spans="1:14" ht="30" customHeight="1" x14ac:dyDescent="0.3">
      <c r="A93" s="13" t="s">
        <v>1596</v>
      </c>
      <c r="B93" s="13" t="s">
        <v>1593</v>
      </c>
      <c r="C93" s="13" t="s">
        <v>1594</v>
      </c>
      <c r="D93" s="13" t="s">
        <v>122</v>
      </c>
      <c r="E93" s="23">
        <f>일위대가!F616</f>
        <v>0</v>
      </c>
      <c r="F93" s="23">
        <f>일위대가!H616</f>
        <v>0</v>
      </c>
      <c r="G93" s="23">
        <f>일위대가!J616</f>
        <v>0</v>
      </c>
      <c r="H93" s="23">
        <f t="shared" si="2"/>
        <v>0</v>
      </c>
      <c r="I93" s="13" t="s">
        <v>1595</v>
      </c>
      <c r="J93" s="13" t="s">
        <v>52</v>
      </c>
      <c r="K93" s="13" t="s">
        <v>52</v>
      </c>
      <c r="L93" s="13" t="s">
        <v>52</v>
      </c>
      <c r="M93" s="13" t="s">
        <v>1202</v>
      </c>
      <c r="N93" s="1" t="s">
        <v>52</v>
      </c>
    </row>
    <row r="94" spans="1:14" ht="30" customHeight="1" x14ac:dyDescent="0.3">
      <c r="A94" s="13" t="s">
        <v>712</v>
      </c>
      <c r="B94" s="13" t="s">
        <v>710</v>
      </c>
      <c r="C94" s="13" t="s">
        <v>52</v>
      </c>
      <c r="D94" s="13" t="s">
        <v>52</v>
      </c>
      <c r="E94" s="23">
        <f>일위대가!F621</f>
        <v>0</v>
      </c>
      <c r="F94" s="23">
        <f>일위대가!H621</f>
        <v>0</v>
      </c>
      <c r="G94" s="23">
        <f>일위대가!J621</f>
        <v>0</v>
      </c>
      <c r="H94" s="23">
        <f t="shared" si="2"/>
        <v>0</v>
      </c>
      <c r="I94" s="13" t="s">
        <v>711</v>
      </c>
      <c r="J94" s="13" t="s">
        <v>52</v>
      </c>
      <c r="K94" s="13" t="s">
        <v>52</v>
      </c>
      <c r="L94" s="13" t="s">
        <v>52</v>
      </c>
      <c r="M94" s="13" t="s">
        <v>52</v>
      </c>
      <c r="N94" s="1" t="s">
        <v>52</v>
      </c>
    </row>
    <row r="95" spans="1:14" ht="30" customHeight="1" x14ac:dyDescent="0.3">
      <c r="A95" s="13" t="s">
        <v>744</v>
      </c>
      <c r="B95" s="13" t="s">
        <v>741</v>
      </c>
      <c r="C95" s="13" t="s">
        <v>742</v>
      </c>
      <c r="D95" s="13" t="s">
        <v>122</v>
      </c>
      <c r="E95" s="23">
        <f>일위대가!F627</f>
        <v>0</v>
      </c>
      <c r="F95" s="23">
        <f>일위대가!H627</f>
        <v>0</v>
      </c>
      <c r="G95" s="23">
        <f>일위대가!J627</f>
        <v>0</v>
      </c>
      <c r="H95" s="23">
        <f t="shared" si="2"/>
        <v>0</v>
      </c>
      <c r="I95" s="13" t="s">
        <v>743</v>
      </c>
      <c r="J95" s="13" t="s">
        <v>52</v>
      </c>
      <c r="K95" s="13" t="s">
        <v>52</v>
      </c>
      <c r="L95" s="13" t="s">
        <v>52</v>
      </c>
      <c r="M95" s="13" t="s">
        <v>1765</v>
      </c>
      <c r="N95" s="1" t="s">
        <v>52</v>
      </c>
    </row>
    <row r="96" spans="1:14" ht="30" customHeight="1" x14ac:dyDescent="0.3">
      <c r="A96" s="13" t="s">
        <v>747</v>
      </c>
      <c r="B96" s="13" t="s">
        <v>741</v>
      </c>
      <c r="C96" s="13" t="s">
        <v>126</v>
      </c>
      <c r="D96" s="13" t="s">
        <v>122</v>
      </c>
      <c r="E96" s="23">
        <f>일위대가!F633</f>
        <v>0</v>
      </c>
      <c r="F96" s="23">
        <f>일위대가!H633</f>
        <v>0</v>
      </c>
      <c r="G96" s="23">
        <f>일위대가!J633</f>
        <v>0</v>
      </c>
      <c r="H96" s="23">
        <f t="shared" si="2"/>
        <v>0</v>
      </c>
      <c r="I96" s="13" t="s">
        <v>746</v>
      </c>
      <c r="J96" s="13" t="s">
        <v>52</v>
      </c>
      <c r="K96" s="13" t="s">
        <v>52</v>
      </c>
      <c r="L96" s="13" t="s">
        <v>52</v>
      </c>
      <c r="M96" s="13" t="s">
        <v>1765</v>
      </c>
      <c r="N96" s="1" t="s">
        <v>52</v>
      </c>
    </row>
    <row r="97" spans="1:14" ht="30" customHeight="1" x14ac:dyDescent="0.3">
      <c r="A97" s="13" t="s">
        <v>750</v>
      </c>
      <c r="B97" s="13" t="s">
        <v>741</v>
      </c>
      <c r="C97" s="13" t="s">
        <v>130</v>
      </c>
      <c r="D97" s="13" t="s">
        <v>122</v>
      </c>
      <c r="E97" s="23">
        <f>일위대가!F639</f>
        <v>0</v>
      </c>
      <c r="F97" s="23">
        <f>일위대가!H639</f>
        <v>0</v>
      </c>
      <c r="G97" s="23">
        <f>일위대가!J639</f>
        <v>0</v>
      </c>
      <c r="H97" s="23">
        <f t="shared" si="2"/>
        <v>0</v>
      </c>
      <c r="I97" s="13" t="s">
        <v>749</v>
      </c>
      <c r="J97" s="13" t="s">
        <v>52</v>
      </c>
      <c r="K97" s="13" t="s">
        <v>52</v>
      </c>
      <c r="L97" s="13" t="s">
        <v>52</v>
      </c>
      <c r="M97" s="13" t="s">
        <v>1765</v>
      </c>
      <c r="N97" s="1" t="s">
        <v>52</v>
      </c>
    </row>
    <row r="98" spans="1:14" ht="30" customHeight="1" x14ac:dyDescent="0.3">
      <c r="A98" s="13" t="s">
        <v>753</v>
      </c>
      <c r="B98" s="13" t="s">
        <v>741</v>
      </c>
      <c r="C98" s="13" t="s">
        <v>166</v>
      </c>
      <c r="D98" s="13" t="s">
        <v>122</v>
      </c>
      <c r="E98" s="23">
        <f>일위대가!F645</f>
        <v>0</v>
      </c>
      <c r="F98" s="23">
        <f>일위대가!H645</f>
        <v>0</v>
      </c>
      <c r="G98" s="23">
        <f>일위대가!J645</f>
        <v>0</v>
      </c>
      <c r="H98" s="23">
        <f t="shared" si="2"/>
        <v>0</v>
      </c>
      <c r="I98" s="13" t="s">
        <v>752</v>
      </c>
      <c r="J98" s="13" t="s">
        <v>52</v>
      </c>
      <c r="K98" s="13" t="s">
        <v>52</v>
      </c>
      <c r="L98" s="13" t="s">
        <v>52</v>
      </c>
      <c r="M98" s="13" t="s">
        <v>1765</v>
      </c>
      <c r="N98" s="1" t="s">
        <v>52</v>
      </c>
    </row>
    <row r="99" spans="1:14" ht="30" customHeight="1" x14ac:dyDescent="0.3">
      <c r="A99" s="13" t="s">
        <v>757</v>
      </c>
      <c r="B99" s="13" t="s">
        <v>741</v>
      </c>
      <c r="C99" s="13" t="s">
        <v>755</v>
      </c>
      <c r="D99" s="13" t="s">
        <v>122</v>
      </c>
      <c r="E99" s="23">
        <f>일위대가!F651</f>
        <v>0</v>
      </c>
      <c r="F99" s="23">
        <f>일위대가!H651</f>
        <v>0</v>
      </c>
      <c r="G99" s="23">
        <f>일위대가!J651</f>
        <v>0</v>
      </c>
      <c r="H99" s="23">
        <f t="shared" si="2"/>
        <v>0</v>
      </c>
      <c r="I99" s="13" t="s">
        <v>756</v>
      </c>
      <c r="J99" s="13" t="s">
        <v>52</v>
      </c>
      <c r="K99" s="13" t="s">
        <v>52</v>
      </c>
      <c r="L99" s="13" t="s">
        <v>52</v>
      </c>
      <c r="M99" s="13" t="s">
        <v>1765</v>
      </c>
      <c r="N99" s="1" t="s">
        <v>52</v>
      </c>
    </row>
    <row r="100" spans="1:14" ht="30" customHeight="1" x14ac:dyDescent="0.3">
      <c r="A100" s="13" t="s">
        <v>760</v>
      </c>
      <c r="B100" s="13" t="s">
        <v>741</v>
      </c>
      <c r="C100" s="13" t="s">
        <v>387</v>
      </c>
      <c r="D100" s="13" t="s">
        <v>122</v>
      </c>
      <c r="E100" s="23">
        <f>일위대가!F657</f>
        <v>0</v>
      </c>
      <c r="F100" s="23">
        <f>일위대가!H657</f>
        <v>0</v>
      </c>
      <c r="G100" s="23">
        <f>일위대가!J657</f>
        <v>0</v>
      </c>
      <c r="H100" s="23">
        <f t="shared" ref="H100:H123" si="3">E100+F100+G100</f>
        <v>0</v>
      </c>
      <c r="I100" s="13" t="s">
        <v>759</v>
      </c>
      <c r="J100" s="13" t="s">
        <v>52</v>
      </c>
      <c r="K100" s="13" t="s">
        <v>52</v>
      </c>
      <c r="L100" s="13" t="s">
        <v>52</v>
      </c>
      <c r="M100" s="13" t="s">
        <v>1765</v>
      </c>
      <c r="N100" s="1" t="s">
        <v>52</v>
      </c>
    </row>
    <row r="101" spans="1:14" ht="30" customHeight="1" x14ac:dyDescent="0.3">
      <c r="A101" s="13" t="s">
        <v>825</v>
      </c>
      <c r="B101" s="13" t="s">
        <v>796</v>
      </c>
      <c r="C101" s="13" t="s">
        <v>742</v>
      </c>
      <c r="D101" s="13" t="s">
        <v>122</v>
      </c>
      <c r="E101" s="23">
        <f>일위대가!F663</f>
        <v>0</v>
      </c>
      <c r="F101" s="23">
        <f>일위대가!H663</f>
        <v>0</v>
      </c>
      <c r="G101" s="23">
        <f>일위대가!J663</f>
        <v>0</v>
      </c>
      <c r="H101" s="23">
        <f t="shared" si="3"/>
        <v>0</v>
      </c>
      <c r="I101" s="13" t="s">
        <v>824</v>
      </c>
      <c r="J101" s="13" t="s">
        <v>52</v>
      </c>
      <c r="K101" s="13" t="s">
        <v>52</v>
      </c>
      <c r="L101" s="13" t="s">
        <v>52</v>
      </c>
      <c r="M101" s="13" t="s">
        <v>1765</v>
      </c>
      <c r="N101" s="1" t="s">
        <v>52</v>
      </c>
    </row>
    <row r="102" spans="1:14" ht="30" customHeight="1" x14ac:dyDescent="0.3">
      <c r="A102" s="13" t="s">
        <v>798</v>
      </c>
      <c r="B102" s="13" t="s">
        <v>796</v>
      </c>
      <c r="C102" s="13" t="s">
        <v>126</v>
      </c>
      <c r="D102" s="13" t="s">
        <v>122</v>
      </c>
      <c r="E102" s="23">
        <f>일위대가!F669</f>
        <v>0</v>
      </c>
      <c r="F102" s="23">
        <f>일위대가!H669</f>
        <v>0</v>
      </c>
      <c r="G102" s="23">
        <f>일위대가!J669</f>
        <v>0</v>
      </c>
      <c r="H102" s="23">
        <f t="shared" si="3"/>
        <v>0</v>
      </c>
      <c r="I102" s="13" t="s">
        <v>797</v>
      </c>
      <c r="J102" s="13" t="s">
        <v>52</v>
      </c>
      <c r="K102" s="13" t="s">
        <v>52</v>
      </c>
      <c r="L102" s="13" t="s">
        <v>52</v>
      </c>
      <c r="M102" s="13" t="s">
        <v>1765</v>
      </c>
      <c r="N102" s="1" t="s">
        <v>52</v>
      </c>
    </row>
    <row r="103" spans="1:14" ht="30" customHeight="1" x14ac:dyDescent="0.3">
      <c r="A103" s="13" t="s">
        <v>829</v>
      </c>
      <c r="B103" s="13" t="s">
        <v>796</v>
      </c>
      <c r="C103" s="13" t="s">
        <v>130</v>
      </c>
      <c r="D103" s="13" t="s">
        <v>122</v>
      </c>
      <c r="E103" s="23">
        <f>일위대가!F675</f>
        <v>0</v>
      </c>
      <c r="F103" s="23">
        <f>일위대가!H675</f>
        <v>0</v>
      </c>
      <c r="G103" s="23">
        <f>일위대가!J675</f>
        <v>0</v>
      </c>
      <c r="H103" s="23">
        <f t="shared" si="3"/>
        <v>0</v>
      </c>
      <c r="I103" s="13" t="s">
        <v>828</v>
      </c>
      <c r="J103" s="13" t="s">
        <v>52</v>
      </c>
      <c r="K103" s="13" t="s">
        <v>52</v>
      </c>
      <c r="L103" s="13" t="s">
        <v>52</v>
      </c>
      <c r="M103" s="13" t="s">
        <v>1765</v>
      </c>
      <c r="N103" s="1" t="s">
        <v>52</v>
      </c>
    </row>
    <row r="104" spans="1:14" ht="30" customHeight="1" x14ac:dyDescent="0.3">
      <c r="A104" s="13" t="s">
        <v>785</v>
      </c>
      <c r="B104" s="13" t="s">
        <v>783</v>
      </c>
      <c r="C104" s="13" t="s">
        <v>387</v>
      </c>
      <c r="D104" s="13" t="s">
        <v>122</v>
      </c>
      <c r="E104" s="23">
        <f>일위대가!F681</f>
        <v>0</v>
      </c>
      <c r="F104" s="23">
        <f>일위대가!H681</f>
        <v>0</v>
      </c>
      <c r="G104" s="23">
        <f>일위대가!J681</f>
        <v>0</v>
      </c>
      <c r="H104" s="23">
        <f t="shared" si="3"/>
        <v>0</v>
      </c>
      <c r="I104" s="13" t="s">
        <v>784</v>
      </c>
      <c r="J104" s="13" t="s">
        <v>52</v>
      </c>
      <c r="K104" s="13" t="s">
        <v>52</v>
      </c>
      <c r="L104" s="13" t="s">
        <v>52</v>
      </c>
      <c r="M104" s="13" t="s">
        <v>52</v>
      </c>
      <c r="N104" s="1" t="s">
        <v>52</v>
      </c>
    </row>
    <row r="105" spans="1:14" ht="30" customHeight="1" x14ac:dyDescent="0.3">
      <c r="A105" s="13" t="s">
        <v>788</v>
      </c>
      <c r="B105" s="13" t="s">
        <v>783</v>
      </c>
      <c r="C105" s="13" t="s">
        <v>400</v>
      </c>
      <c r="D105" s="13" t="s">
        <v>122</v>
      </c>
      <c r="E105" s="23">
        <f>일위대가!F687</f>
        <v>0</v>
      </c>
      <c r="F105" s="23">
        <f>일위대가!H687</f>
        <v>0</v>
      </c>
      <c r="G105" s="23">
        <f>일위대가!J687</f>
        <v>0</v>
      </c>
      <c r="H105" s="23">
        <f t="shared" si="3"/>
        <v>0</v>
      </c>
      <c r="I105" s="13" t="s">
        <v>787</v>
      </c>
      <c r="J105" s="13" t="s">
        <v>52</v>
      </c>
      <c r="K105" s="13" t="s">
        <v>52</v>
      </c>
      <c r="L105" s="13" t="s">
        <v>52</v>
      </c>
      <c r="M105" s="13" t="s">
        <v>52</v>
      </c>
      <c r="N105" s="1" t="s">
        <v>52</v>
      </c>
    </row>
    <row r="106" spans="1:14" ht="30" customHeight="1" x14ac:dyDescent="0.3">
      <c r="A106" s="13" t="s">
        <v>791</v>
      </c>
      <c r="B106" s="13" t="s">
        <v>783</v>
      </c>
      <c r="C106" s="13" t="s">
        <v>395</v>
      </c>
      <c r="D106" s="13" t="s">
        <v>122</v>
      </c>
      <c r="E106" s="23">
        <f>일위대가!F693</f>
        <v>0</v>
      </c>
      <c r="F106" s="23">
        <f>일위대가!H693</f>
        <v>0</v>
      </c>
      <c r="G106" s="23">
        <f>일위대가!J693</f>
        <v>0</v>
      </c>
      <c r="H106" s="23">
        <f t="shared" si="3"/>
        <v>0</v>
      </c>
      <c r="I106" s="13" t="s">
        <v>790</v>
      </c>
      <c r="J106" s="13" t="s">
        <v>52</v>
      </c>
      <c r="K106" s="13" t="s">
        <v>52</v>
      </c>
      <c r="L106" s="13" t="s">
        <v>52</v>
      </c>
      <c r="M106" s="13" t="s">
        <v>52</v>
      </c>
      <c r="N106" s="1" t="s">
        <v>52</v>
      </c>
    </row>
    <row r="107" spans="1:14" ht="30" customHeight="1" x14ac:dyDescent="0.3">
      <c r="A107" s="13" t="s">
        <v>811</v>
      </c>
      <c r="B107" s="13" t="s">
        <v>808</v>
      </c>
      <c r="C107" s="13" t="s">
        <v>809</v>
      </c>
      <c r="D107" s="13" t="s">
        <v>557</v>
      </c>
      <c r="E107" s="23">
        <f>일위대가!F699</f>
        <v>0</v>
      </c>
      <c r="F107" s="23">
        <f>일위대가!H699</f>
        <v>0</v>
      </c>
      <c r="G107" s="23">
        <f>일위대가!J699</f>
        <v>0</v>
      </c>
      <c r="H107" s="23">
        <f t="shared" si="3"/>
        <v>0</v>
      </c>
      <c r="I107" s="13" t="s">
        <v>810</v>
      </c>
      <c r="J107" s="13" t="s">
        <v>52</v>
      </c>
      <c r="K107" s="13" t="s">
        <v>52</v>
      </c>
      <c r="L107" s="13" t="s">
        <v>52</v>
      </c>
      <c r="M107" s="13" t="s">
        <v>1814</v>
      </c>
      <c r="N107" s="1" t="s">
        <v>52</v>
      </c>
    </row>
    <row r="108" spans="1:14" ht="30" customHeight="1" x14ac:dyDescent="0.3">
      <c r="A108" s="13" t="s">
        <v>815</v>
      </c>
      <c r="B108" s="13" t="s">
        <v>813</v>
      </c>
      <c r="C108" s="13" t="s">
        <v>804</v>
      </c>
      <c r="D108" s="13" t="s">
        <v>122</v>
      </c>
      <c r="E108" s="23">
        <f>일위대가!F705</f>
        <v>0</v>
      </c>
      <c r="F108" s="23">
        <f>일위대가!H705</f>
        <v>0</v>
      </c>
      <c r="G108" s="23">
        <f>일위대가!J705</f>
        <v>0</v>
      </c>
      <c r="H108" s="23">
        <f t="shared" si="3"/>
        <v>0</v>
      </c>
      <c r="I108" s="13" t="s">
        <v>814</v>
      </c>
      <c r="J108" s="13" t="s">
        <v>52</v>
      </c>
      <c r="K108" s="13" t="s">
        <v>52</v>
      </c>
      <c r="L108" s="13" t="s">
        <v>52</v>
      </c>
      <c r="M108" s="13" t="s">
        <v>1819</v>
      </c>
      <c r="N108" s="1" t="s">
        <v>52</v>
      </c>
    </row>
    <row r="109" spans="1:14" ht="30" customHeight="1" x14ac:dyDescent="0.3">
      <c r="A109" s="13" t="s">
        <v>764</v>
      </c>
      <c r="B109" s="13" t="s">
        <v>762</v>
      </c>
      <c r="C109" s="13" t="s">
        <v>156</v>
      </c>
      <c r="D109" s="13" t="s">
        <v>122</v>
      </c>
      <c r="E109" s="23">
        <f>일위대가!F710</f>
        <v>0</v>
      </c>
      <c r="F109" s="23">
        <f>일위대가!H710</f>
        <v>0</v>
      </c>
      <c r="G109" s="23">
        <f>일위대가!J710</f>
        <v>0</v>
      </c>
      <c r="H109" s="23">
        <f t="shared" si="3"/>
        <v>0</v>
      </c>
      <c r="I109" s="13" t="s">
        <v>763</v>
      </c>
      <c r="J109" s="13" t="s">
        <v>52</v>
      </c>
      <c r="K109" s="13" t="s">
        <v>52</v>
      </c>
      <c r="L109" s="13" t="s">
        <v>52</v>
      </c>
      <c r="M109" s="13" t="s">
        <v>1824</v>
      </c>
      <c r="N109" s="1" t="s">
        <v>52</v>
      </c>
    </row>
    <row r="110" spans="1:14" ht="30" customHeight="1" x14ac:dyDescent="0.3">
      <c r="A110" s="13" t="s">
        <v>767</v>
      </c>
      <c r="B110" s="13" t="s">
        <v>762</v>
      </c>
      <c r="C110" s="13" t="s">
        <v>126</v>
      </c>
      <c r="D110" s="13" t="s">
        <v>122</v>
      </c>
      <c r="E110" s="23">
        <f>일위대가!F715</f>
        <v>0</v>
      </c>
      <c r="F110" s="23">
        <f>일위대가!H715</f>
        <v>0</v>
      </c>
      <c r="G110" s="23">
        <f>일위대가!J715</f>
        <v>0</v>
      </c>
      <c r="H110" s="23">
        <f t="shared" si="3"/>
        <v>0</v>
      </c>
      <c r="I110" s="13" t="s">
        <v>766</v>
      </c>
      <c r="J110" s="13" t="s">
        <v>52</v>
      </c>
      <c r="K110" s="13" t="s">
        <v>52</v>
      </c>
      <c r="L110" s="13" t="s">
        <v>52</v>
      </c>
      <c r="M110" s="13" t="s">
        <v>1824</v>
      </c>
      <c r="N110" s="1" t="s">
        <v>52</v>
      </c>
    </row>
    <row r="111" spans="1:14" ht="30" customHeight="1" x14ac:dyDescent="0.3">
      <c r="A111" s="13" t="s">
        <v>770</v>
      </c>
      <c r="B111" s="13" t="s">
        <v>762</v>
      </c>
      <c r="C111" s="13" t="s">
        <v>130</v>
      </c>
      <c r="D111" s="13" t="s">
        <v>122</v>
      </c>
      <c r="E111" s="23">
        <f>일위대가!F720</f>
        <v>0</v>
      </c>
      <c r="F111" s="23">
        <f>일위대가!H720</f>
        <v>0</v>
      </c>
      <c r="G111" s="23">
        <f>일위대가!J720</f>
        <v>0</v>
      </c>
      <c r="H111" s="23">
        <f t="shared" si="3"/>
        <v>0</v>
      </c>
      <c r="I111" s="13" t="s">
        <v>769</v>
      </c>
      <c r="J111" s="13" t="s">
        <v>52</v>
      </c>
      <c r="K111" s="13" t="s">
        <v>52</v>
      </c>
      <c r="L111" s="13" t="s">
        <v>52</v>
      </c>
      <c r="M111" s="13" t="s">
        <v>1824</v>
      </c>
      <c r="N111" s="1" t="s">
        <v>52</v>
      </c>
    </row>
    <row r="112" spans="1:14" ht="30" customHeight="1" x14ac:dyDescent="0.3">
      <c r="A112" s="13" t="s">
        <v>773</v>
      </c>
      <c r="B112" s="13" t="s">
        <v>762</v>
      </c>
      <c r="C112" s="13" t="s">
        <v>166</v>
      </c>
      <c r="D112" s="13" t="s">
        <v>122</v>
      </c>
      <c r="E112" s="23">
        <f>일위대가!F725</f>
        <v>0</v>
      </c>
      <c r="F112" s="23">
        <f>일위대가!H725</f>
        <v>0</v>
      </c>
      <c r="G112" s="23">
        <f>일위대가!J725</f>
        <v>0</v>
      </c>
      <c r="H112" s="23">
        <f t="shared" si="3"/>
        <v>0</v>
      </c>
      <c r="I112" s="13" t="s">
        <v>772</v>
      </c>
      <c r="J112" s="13" t="s">
        <v>52</v>
      </c>
      <c r="K112" s="13" t="s">
        <v>52</v>
      </c>
      <c r="L112" s="13" t="s">
        <v>52</v>
      </c>
      <c r="M112" s="13" t="s">
        <v>1824</v>
      </c>
      <c r="N112" s="1" t="s">
        <v>52</v>
      </c>
    </row>
    <row r="113" spans="1:14" ht="30" customHeight="1" x14ac:dyDescent="0.3">
      <c r="A113" s="13" t="s">
        <v>776</v>
      </c>
      <c r="B113" s="13" t="s">
        <v>762</v>
      </c>
      <c r="C113" s="13" t="s">
        <v>755</v>
      </c>
      <c r="D113" s="13" t="s">
        <v>122</v>
      </c>
      <c r="E113" s="23">
        <f>일위대가!F730</f>
        <v>0</v>
      </c>
      <c r="F113" s="23">
        <f>일위대가!H730</f>
        <v>0</v>
      </c>
      <c r="G113" s="23">
        <f>일위대가!J730</f>
        <v>0</v>
      </c>
      <c r="H113" s="23">
        <f t="shared" si="3"/>
        <v>0</v>
      </c>
      <c r="I113" s="13" t="s">
        <v>775</v>
      </c>
      <c r="J113" s="13" t="s">
        <v>52</v>
      </c>
      <c r="K113" s="13" t="s">
        <v>52</v>
      </c>
      <c r="L113" s="13" t="s">
        <v>52</v>
      </c>
      <c r="M113" s="13" t="s">
        <v>1824</v>
      </c>
      <c r="N113" s="1" t="s">
        <v>52</v>
      </c>
    </row>
    <row r="114" spans="1:14" ht="30" customHeight="1" x14ac:dyDescent="0.3">
      <c r="A114" s="13" t="s">
        <v>779</v>
      </c>
      <c r="B114" s="13" t="s">
        <v>762</v>
      </c>
      <c r="C114" s="13" t="s">
        <v>387</v>
      </c>
      <c r="D114" s="13" t="s">
        <v>122</v>
      </c>
      <c r="E114" s="23">
        <f>일위대가!F735</f>
        <v>0</v>
      </c>
      <c r="F114" s="23">
        <f>일위대가!H735</f>
        <v>0</v>
      </c>
      <c r="G114" s="23">
        <f>일위대가!J735</f>
        <v>0</v>
      </c>
      <c r="H114" s="23">
        <f t="shared" si="3"/>
        <v>0</v>
      </c>
      <c r="I114" s="13" t="s">
        <v>778</v>
      </c>
      <c r="J114" s="13" t="s">
        <v>52</v>
      </c>
      <c r="K114" s="13" t="s">
        <v>52</v>
      </c>
      <c r="L114" s="13" t="s">
        <v>52</v>
      </c>
      <c r="M114" s="13" t="s">
        <v>1824</v>
      </c>
      <c r="N114" s="1" t="s">
        <v>52</v>
      </c>
    </row>
    <row r="115" spans="1:14" ht="30" customHeight="1" x14ac:dyDescent="0.3">
      <c r="A115" s="13" t="s">
        <v>820</v>
      </c>
      <c r="B115" s="13" t="s">
        <v>817</v>
      </c>
      <c r="C115" s="13" t="s">
        <v>52</v>
      </c>
      <c r="D115" s="13" t="s">
        <v>818</v>
      </c>
      <c r="E115" s="23">
        <f>일위대가!F740</f>
        <v>0</v>
      </c>
      <c r="F115" s="23">
        <f>일위대가!H740</f>
        <v>0</v>
      </c>
      <c r="G115" s="23">
        <f>일위대가!J740</f>
        <v>0</v>
      </c>
      <c r="H115" s="23">
        <f t="shared" si="3"/>
        <v>0</v>
      </c>
      <c r="I115" s="13" t="s">
        <v>819</v>
      </c>
      <c r="J115" s="13" t="s">
        <v>52</v>
      </c>
      <c r="K115" s="13" t="s">
        <v>52</v>
      </c>
      <c r="L115" s="13" t="s">
        <v>52</v>
      </c>
      <c r="M115" s="13" t="s">
        <v>1843</v>
      </c>
      <c r="N115" s="1" t="s">
        <v>52</v>
      </c>
    </row>
    <row r="116" spans="1:14" ht="30" customHeight="1" x14ac:dyDescent="0.3">
      <c r="A116" s="13" t="s">
        <v>524</v>
      </c>
      <c r="B116" s="13" t="s">
        <v>521</v>
      </c>
      <c r="C116" s="13" t="s">
        <v>522</v>
      </c>
      <c r="D116" s="13" t="s">
        <v>502</v>
      </c>
      <c r="E116" s="23">
        <f>일위대가!F746</f>
        <v>0</v>
      </c>
      <c r="F116" s="23">
        <f>일위대가!H746</f>
        <v>0</v>
      </c>
      <c r="G116" s="23">
        <f>일위대가!J746</f>
        <v>0</v>
      </c>
      <c r="H116" s="23">
        <f t="shared" si="3"/>
        <v>0</v>
      </c>
      <c r="I116" s="13" t="s">
        <v>523</v>
      </c>
      <c r="J116" s="13" t="s">
        <v>52</v>
      </c>
      <c r="K116" s="13" t="s">
        <v>52</v>
      </c>
      <c r="L116" s="13" t="s">
        <v>52</v>
      </c>
      <c r="M116" s="13" t="s">
        <v>52</v>
      </c>
      <c r="N116" s="1" t="s">
        <v>52</v>
      </c>
    </row>
    <row r="117" spans="1:14" ht="30" customHeight="1" x14ac:dyDescent="0.3">
      <c r="A117" s="13" t="s">
        <v>528</v>
      </c>
      <c r="B117" s="13" t="s">
        <v>521</v>
      </c>
      <c r="C117" s="13" t="s">
        <v>526</v>
      </c>
      <c r="D117" s="13" t="s">
        <v>502</v>
      </c>
      <c r="E117" s="23">
        <f>일위대가!F752</f>
        <v>0</v>
      </c>
      <c r="F117" s="23">
        <f>일위대가!H752</f>
        <v>0</v>
      </c>
      <c r="G117" s="23">
        <f>일위대가!J752</f>
        <v>0</v>
      </c>
      <c r="H117" s="23">
        <f t="shared" si="3"/>
        <v>0</v>
      </c>
      <c r="I117" s="13" t="s">
        <v>527</v>
      </c>
      <c r="J117" s="13" t="s">
        <v>52</v>
      </c>
      <c r="K117" s="13" t="s">
        <v>52</v>
      </c>
      <c r="L117" s="13" t="s">
        <v>52</v>
      </c>
      <c r="M117" s="13" t="s">
        <v>52</v>
      </c>
      <c r="N117" s="1" t="s">
        <v>52</v>
      </c>
    </row>
    <row r="118" spans="1:14" ht="30" customHeight="1" x14ac:dyDescent="0.3">
      <c r="A118" s="13" t="s">
        <v>517</v>
      </c>
      <c r="B118" s="13" t="s">
        <v>515</v>
      </c>
      <c r="C118" s="13" t="s">
        <v>52</v>
      </c>
      <c r="D118" s="13" t="s">
        <v>98</v>
      </c>
      <c r="E118" s="23">
        <f>일위대가!F757</f>
        <v>0</v>
      </c>
      <c r="F118" s="23">
        <f>일위대가!H757</f>
        <v>0</v>
      </c>
      <c r="G118" s="23">
        <f>일위대가!J757</f>
        <v>0</v>
      </c>
      <c r="H118" s="23">
        <f t="shared" si="3"/>
        <v>0</v>
      </c>
      <c r="I118" s="13" t="s">
        <v>516</v>
      </c>
      <c r="J118" s="13" t="s">
        <v>52</v>
      </c>
      <c r="K118" s="13" t="s">
        <v>52</v>
      </c>
      <c r="L118" s="13" t="s">
        <v>52</v>
      </c>
      <c r="M118" s="13" t="s">
        <v>52</v>
      </c>
      <c r="N118" s="1" t="s">
        <v>52</v>
      </c>
    </row>
    <row r="119" spans="1:14" ht="30" customHeight="1" x14ac:dyDescent="0.3">
      <c r="A119" s="13" t="s">
        <v>729</v>
      </c>
      <c r="B119" s="13" t="s">
        <v>727</v>
      </c>
      <c r="C119" s="13" t="s">
        <v>52</v>
      </c>
      <c r="D119" s="13" t="s">
        <v>98</v>
      </c>
      <c r="E119" s="23">
        <f>일위대가!F763</f>
        <v>0</v>
      </c>
      <c r="F119" s="23">
        <f>일위대가!H763</f>
        <v>0</v>
      </c>
      <c r="G119" s="23">
        <f>일위대가!J763</f>
        <v>0</v>
      </c>
      <c r="H119" s="23">
        <f t="shared" si="3"/>
        <v>0</v>
      </c>
      <c r="I119" s="13" t="s">
        <v>728</v>
      </c>
      <c r="J119" s="13" t="s">
        <v>52</v>
      </c>
      <c r="K119" s="13" t="s">
        <v>52</v>
      </c>
      <c r="L119" s="13" t="s">
        <v>52</v>
      </c>
      <c r="M119" s="13" t="s">
        <v>52</v>
      </c>
      <c r="N119" s="1" t="s">
        <v>52</v>
      </c>
    </row>
    <row r="120" spans="1:14" ht="30" customHeight="1" x14ac:dyDescent="0.3">
      <c r="A120" s="13" t="s">
        <v>733</v>
      </c>
      <c r="B120" s="13" t="s">
        <v>731</v>
      </c>
      <c r="C120" s="13" t="s">
        <v>52</v>
      </c>
      <c r="D120" s="13" t="s">
        <v>98</v>
      </c>
      <c r="E120" s="23">
        <f>일위대가!F769</f>
        <v>0</v>
      </c>
      <c r="F120" s="23">
        <f>일위대가!H769</f>
        <v>0</v>
      </c>
      <c r="G120" s="23">
        <f>일위대가!J769</f>
        <v>0</v>
      </c>
      <c r="H120" s="23">
        <f t="shared" si="3"/>
        <v>0</v>
      </c>
      <c r="I120" s="13" t="s">
        <v>732</v>
      </c>
      <c r="J120" s="13" t="s">
        <v>52</v>
      </c>
      <c r="K120" s="13" t="s">
        <v>52</v>
      </c>
      <c r="L120" s="13" t="s">
        <v>52</v>
      </c>
      <c r="M120" s="13" t="s">
        <v>52</v>
      </c>
      <c r="N120" s="1" t="s">
        <v>52</v>
      </c>
    </row>
    <row r="121" spans="1:14" ht="30" customHeight="1" x14ac:dyDescent="0.3">
      <c r="A121" s="13" t="s">
        <v>737</v>
      </c>
      <c r="B121" s="13" t="s">
        <v>735</v>
      </c>
      <c r="C121" s="13" t="s">
        <v>52</v>
      </c>
      <c r="D121" s="13" t="s">
        <v>98</v>
      </c>
      <c r="E121" s="23">
        <f>일위대가!F775</f>
        <v>0</v>
      </c>
      <c r="F121" s="23">
        <f>일위대가!H775</f>
        <v>0</v>
      </c>
      <c r="G121" s="23">
        <f>일위대가!J775</f>
        <v>0</v>
      </c>
      <c r="H121" s="23">
        <f t="shared" si="3"/>
        <v>0</v>
      </c>
      <c r="I121" s="13" t="s">
        <v>736</v>
      </c>
      <c r="J121" s="13" t="s">
        <v>52</v>
      </c>
      <c r="K121" s="13" t="s">
        <v>52</v>
      </c>
      <c r="L121" s="13" t="s">
        <v>52</v>
      </c>
      <c r="M121" s="13" t="s">
        <v>52</v>
      </c>
      <c r="N121" s="1" t="s">
        <v>52</v>
      </c>
    </row>
    <row r="122" spans="1:14" ht="30" customHeight="1" x14ac:dyDescent="0.3">
      <c r="A122" s="13" t="s">
        <v>833</v>
      </c>
      <c r="B122" s="13" t="s">
        <v>831</v>
      </c>
      <c r="C122" s="13" t="s">
        <v>52</v>
      </c>
      <c r="D122" s="13" t="s">
        <v>82</v>
      </c>
      <c r="E122" s="23">
        <f>일위대가!F779</f>
        <v>0</v>
      </c>
      <c r="F122" s="23">
        <f>일위대가!H779</f>
        <v>0</v>
      </c>
      <c r="G122" s="23">
        <f>일위대가!J779</f>
        <v>0</v>
      </c>
      <c r="H122" s="23">
        <f t="shared" si="3"/>
        <v>0</v>
      </c>
      <c r="I122" s="13" t="s">
        <v>832</v>
      </c>
      <c r="J122" s="13" t="s">
        <v>52</v>
      </c>
      <c r="K122" s="13" t="s">
        <v>52</v>
      </c>
      <c r="L122" s="13" t="s">
        <v>52</v>
      </c>
      <c r="M122" s="13" t="s">
        <v>52</v>
      </c>
      <c r="N122" s="1" t="s">
        <v>52</v>
      </c>
    </row>
    <row r="123" spans="1:14" ht="30" customHeight="1" x14ac:dyDescent="0.3">
      <c r="A123" s="13" t="s">
        <v>1576</v>
      </c>
      <c r="B123" s="13" t="s">
        <v>1573</v>
      </c>
      <c r="C123" s="13" t="s">
        <v>1574</v>
      </c>
      <c r="D123" s="13" t="s">
        <v>818</v>
      </c>
      <c r="E123" s="23">
        <f>일위대가!F787</f>
        <v>0</v>
      </c>
      <c r="F123" s="23">
        <f>일위대가!H787</f>
        <v>0</v>
      </c>
      <c r="G123" s="23">
        <f>일위대가!J787</f>
        <v>0</v>
      </c>
      <c r="H123" s="23">
        <f t="shared" si="3"/>
        <v>0</v>
      </c>
      <c r="I123" s="13" t="s">
        <v>1575</v>
      </c>
      <c r="J123" s="13" t="s">
        <v>52</v>
      </c>
      <c r="K123" s="13" t="s">
        <v>52</v>
      </c>
      <c r="L123" s="13" t="s">
        <v>52</v>
      </c>
      <c r="M123" s="13" t="s">
        <v>1202</v>
      </c>
      <c r="N123" s="1" t="s">
        <v>52</v>
      </c>
    </row>
  </sheetData>
  <phoneticPr fontId="1" type="noConversion"/>
  <pageMargins left="0.78740157480314954" right="0" top="0.39370078740157477" bottom="0.39370078740157477" header="0" footer="0"/>
  <pageSetup paperSize="9" scale="77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8E6966-E470-4F67-9F65-A7A77593BD7A}">
  <sheetPr>
    <pageSetUpPr fitToPage="1"/>
  </sheetPr>
  <dimension ref="A1:AZ787"/>
  <sheetViews>
    <sheetView workbookViewId="0"/>
  </sheetViews>
  <sheetFormatPr defaultRowHeight="16.5" x14ac:dyDescent="0.3"/>
  <cols>
    <col min="1" max="2" width="30.625" customWidth="1"/>
    <col min="3" max="3" width="4.625" customWidth="1"/>
    <col min="4" max="4" width="8.625" customWidth="1"/>
    <col min="5" max="12" width="13.625" customWidth="1"/>
    <col min="13" max="13" width="12.625" customWidth="1"/>
    <col min="14" max="47" width="2.625" hidden="1" customWidth="1"/>
    <col min="48" max="48" width="1.625" hidden="1" customWidth="1"/>
    <col min="49" max="49" width="24.625" hidden="1" customWidth="1"/>
    <col min="50" max="51" width="2.625" hidden="1" customWidth="1"/>
    <col min="52" max="52" width="1.625" hidden="1" customWidth="1"/>
  </cols>
  <sheetData>
    <row r="1" spans="1:52" ht="30" customHeight="1" x14ac:dyDescent="0.3">
      <c r="A1" s="4" t="s">
        <v>1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6"/>
    </row>
    <row r="2" spans="1:52" ht="30" customHeight="1" x14ac:dyDescent="0.3">
      <c r="A2" s="30" t="s">
        <v>2</v>
      </c>
      <c r="B2" s="30" t="s">
        <v>3</v>
      </c>
      <c r="C2" s="30" t="s">
        <v>4</v>
      </c>
      <c r="D2" s="30" t="s">
        <v>5</v>
      </c>
      <c r="E2" s="30" t="s">
        <v>6</v>
      </c>
      <c r="F2" s="30"/>
      <c r="G2" s="30" t="s">
        <v>9</v>
      </c>
      <c r="H2" s="30"/>
      <c r="I2" s="30" t="s">
        <v>10</v>
      </c>
      <c r="J2" s="30"/>
      <c r="K2" s="30" t="s">
        <v>11</v>
      </c>
      <c r="L2" s="30"/>
      <c r="M2" s="30" t="s">
        <v>12</v>
      </c>
      <c r="N2" s="29" t="s">
        <v>1006</v>
      </c>
      <c r="O2" s="29" t="s">
        <v>20</v>
      </c>
      <c r="P2" s="29" t="s">
        <v>22</v>
      </c>
      <c r="Q2" s="29" t="s">
        <v>23</v>
      </c>
      <c r="R2" s="29" t="s">
        <v>24</v>
      </c>
      <c r="S2" s="29" t="s">
        <v>25</v>
      </c>
      <c r="T2" s="29" t="s">
        <v>26</v>
      </c>
      <c r="U2" s="29" t="s">
        <v>27</v>
      </c>
      <c r="V2" s="29" t="s">
        <v>28</v>
      </c>
      <c r="W2" s="29" t="s">
        <v>29</v>
      </c>
      <c r="X2" s="29" t="s">
        <v>30</v>
      </c>
      <c r="Y2" s="29" t="s">
        <v>31</v>
      </c>
      <c r="Z2" s="29" t="s">
        <v>32</v>
      </c>
      <c r="AA2" s="29" t="s">
        <v>33</v>
      </c>
      <c r="AB2" s="29" t="s">
        <v>34</v>
      </c>
      <c r="AC2" s="29" t="s">
        <v>35</v>
      </c>
      <c r="AD2" s="29" t="s">
        <v>36</v>
      </c>
      <c r="AE2" s="29" t="s">
        <v>37</v>
      </c>
      <c r="AF2" s="29" t="s">
        <v>38</v>
      </c>
      <c r="AG2" s="29" t="s">
        <v>39</v>
      </c>
      <c r="AH2" s="29" t="s">
        <v>40</v>
      </c>
      <c r="AI2" s="29" t="s">
        <v>41</v>
      </c>
      <c r="AJ2" s="29" t="s">
        <v>42</v>
      </c>
      <c r="AK2" s="29" t="s">
        <v>43</v>
      </c>
      <c r="AL2" s="29" t="s">
        <v>44</v>
      </c>
      <c r="AM2" s="29" t="s">
        <v>45</v>
      </c>
      <c r="AN2" s="29" t="s">
        <v>46</v>
      </c>
      <c r="AO2" s="29" t="s">
        <v>47</v>
      </c>
      <c r="AP2" s="29" t="s">
        <v>1007</v>
      </c>
      <c r="AQ2" s="29" t="s">
        <v>1008</v>
      </c>
      <c r="AR2" s="29" t="s">
        <v>1009</v>
      </c>
      <c r="AS2" s="29" t="s">
        <v>1010</v>
      </c>
      <c r="AT2" s="29" t="s">
        <v>1011</v>
      </c>
      <c r="AU2" s="29" t="s">
        <v>1012</v>
      </c>
      <c r="AV2" s="29" t="s">
        <v>48</v>
      </c>
      <c r="AW2" s="29" t="s">
        <v>1013</v>
      </c>
      <c r="AX2" s="1" t="s">
        <v>1005</v>
      </c>
      <c r="AY2" s="1" t="s">
        <v>21</v>
      </c>
      <c r="AZ2" s="1" t="s">
        <v>1014</v>
      </c>
    </row>
    <row r="3" spans="1:52" ht="30" customHeight="1" x14ac:dyDescent="0.3">
      <c r="A3" s="30"/>
      <c r="B3" s="30"/>
      <c r="C3" s="30"/>
      <c r="D3" s="30"/>
      <c r="E3" s="7" t="s">
        <v>7</v>
      </c>
      <c r="F3" s="7" t="s">
        <v>8</v>
      </c>
      <c r="G3" s="7" t="s">
        <v>7</v>
      </c>
      <c r="H3" s="7" t="s">
        <v>8</v>
      </c>
      <c r="I3" s="7" t="s">
        <v>7</v>
      </c>
      <c r="J3" s="7" t="s">
        <v>8</v>
      </c>
      <c r="K3" s="7" t="s">
        <v>7</v>
      </c>
      <c r="L3" s="7" t="s">
        <v>8</v>
      </c>
      <c r="M3" s="30"/>
      <c r="N3" s="29"/>
      <c r="O3" s="29"/>
      <c r="P3" s="29"/>
      <c r="Q3" s="29"/>
      <c r="R3" s="29"/>
      <c r="S3" s="29"/>
      <c r="T3" s="29"/>
      <c r="U3" s="29"/>
      <c r="V3" s="29"/>
      <c r="W3" s="29"/>
      <c r="X3" s="29"/>
      <c r="Y3" s="29"/>
      <c r="Z3" s="29"/>
      <c r="AA3" s="29"/>
      <c r="AB3" s="29"/>
      <c r="AC3" s="29"/>
      <c r="AD3" s="29"/>
      <c r="AE3" s="29"/>
      <c r="AF3" s="29"/>
      <c r="AG3" s="29"/>
      <c r="AH3" s="29"/>
      <c r="AI3" s="29"/>
      <c r="AJ3" s="29"/>
      <c r="AK3" s="29"/>
      <c r="AL3" s="29"/>
      <c r="AM3" s="29"/>
      <c r="AN3" s="29"/>
      <c r="AO3" s="29"/>
      <c r="AP3" s="29"/>
      <c r="AQ3" s="29"/>
      <c r="AR3" s="29"/>
      <c r="AS3" s="29"/>
      <c r="AT3" s="29"/>
      <c r="AU3" s="29"/>
      <c r="AV3" s="29"/>
      <c r="AW3" s="29"/>
    </row>
    <row r="4" spans="1:52" ht="30" customHeight="1" x14ac:dyDescent="0.3">
      <c r="A4" s="16" t="s">
        <v>1015</v>
      </c>
      <c r="B4" s="17"/>
      <c r="C4" s="17"/>
      <c r="D4" s="17"/>
      <c r="E4" s="21"/>
      <c r="F4" s="24"/>
      <c r="G4" s="21"/>
      <c r="H4" s="24"/>
      <c r="I4" s="21"/>
      <c r="J4" s="24"/>
      <c r="K4" s="21"/>
      <c r="L4" s="24"/>
      <c r="M4" s="18"/>
      <c r="N4" s="1" t="s">
        <v>1016</v>
      </c>
    </row>
    <row r="5" spans="1:52" ht="30" customHeight="1" x14ac:dyDescent="0.3">
      <c r="A5" s="19" t="s">
        <v>1023</v>
      </c>
      <c r="B5" s="19" t="s">
        <v>1018</v>
      </c>
      <c r="C5" s="19" t="s">
        <v>502</v>
      </c>
      <c r="D5" s="20">
        <v>0.52680000000000005</v>
      </c>
      <c r="E5" s="22">
        <f>단가대비표!O5</f>
        <v>0</v>
      </c>
      <c r="F5" s="25">
        <f>TRUNC(E5*D5,1)</f>
        <v>0</v>
      </c>
      <c r="G5" s="22">
        <f>단가대비표!P5</f>
        <v>0</v>
      </c>
      <c r="H5" s="25">
        <f>TRUNC(G5*D5,1)</f>
        <v>0</v>
      </c>
      <c r="I5" s="22">
        <f>단가대비표!V5</f>
        <v>0</v>
      </c>
      <c r="J5" s="25">
        <f>TRUNC(I5*D5,1)</f>
        <v>0</v>
      </c>
      <c r="K5" s="22">
        <f>TRUNC(E5+G5+I5,1)</f>
        <v>0</v>
      </c>
      <c r="L5" s="25">
        <f>TRUNC(F5+H5+J5,1)</f>
        <v>0</v>
      </c>
      <c r="M5" s="19" t="s">
        <v>1024</v>
      </c>
      <c r="N5" s="1" t="s">
        <v>1016</v>
      </c>
      <c r="O5" s="1" t="s">
        <v>1025</v>
      </c>
      <c r="P5" s="1" t="s">
        <v>67</v>
      </c>
      <c r="Q5" s="1" t="s">
        <v>67</v>
      </c>
      <c r="R5" s="1" t="s">
        <v>66</v>
      </c>
      <c r="AV5" s="1" t="s">
        <v>52</v>
      </c>
      <c r="AW5" s="1" t="s">
        <v>1026</v>
      </c>
      <c r="AX5" s="1" t="s">
        <v>52</v>
      </c>
      <c r="AY5" s="1" t="s">
        <v>52</v>
      </c>
      <c r="AZ5" s="1" t="s">
        <v>52</v>
      </c>
    </row>
    <row r="6" spans="1:52" ht="30" customHeight="1" x14ac:dyDescent="0.3">
      <c r="A6" s="19" t="s">
        <v>1027</v>
      </c>
      <c r="B6" s="19" t="s">
        <v>52</v>
      </c>
      <c r="C6" s="19" t="s">
        <v>52</v>
      </c>
      <c r="D6" s="20"/>
      <c r="E6" s="22"/>
      <c r="F6" s="25">
        <f>TRUNC(SUMIF(N5:N5, N4, F5:F5),0)</f>
        <v>0</v>
      </c>
      <c r="G6" s="22"/>
      <c r="H6" s="25">
        <f>TRUNC(SUMIF(N5:N5, N4, H5:H5),0)</f>
        <v>0</v>
      </c>
      <c r="I6" s="22"/>
      <c r="J6" s="25">
        <f>TRUNC(SUMIF(N5:N5, N4, J5:J5),0)</f>
        <v>0</v>
      </c>
      <c r="K6" s="22"/>
      <c r="L6" s="25">
        <f>F6+H6+J6</f>
        <v>0</v>
      </c>
      <c r="M6" s="19" t="s">
        <v>52</v>
      </c>
      <c r="N6" s="1" t="s">
        <v>117</v>
      </c>
      <c r="O6" s="1" t="s">
        <v>117</v>
      </c>
      <c r="P6" s="1" t="s">
        <v>52</v>
      </c>
      <c r="Q6" s="1" t="s">
        <v>52</v>
      </c>
      <c r="R6" s="1" t="s">
        <v>52</v>
      </c>
      <c r="AV6" s="1" t="s">
        <v>52</v>
      </c>
      <c r="AW6" s="1" t="s">
        <v>52</v>
      </c>
      <c r="AX6" s="1" t="s">
        <v>66</v>
      </c>
      <c r="AY6" s="1" t="s">
        <v>52</v>
      </c>
      <c r="AZ6" s="1" t="s">
        <v>52</v>
      </c>
    </row>
    <row r="7" spans="1:52" ht="30" customHeight="1" x14ac:dyDescent="0.3">
      <c r="A7" s="20"/>
      <c r="B7" s="20"/>
      <c r="C7" s="20"/>
      <c r="D7" s="20"/>
      <c r="E7" s="22"/>
      <c r="F7" s="25"/>
      <c r="G7" s="22"/>
      <c r="H7" s="25"/>
      <c r="I7" s="22"/>
      <c r="J7" s="25"/>
      <c r="K7" s="22"/>
      <c r="L7" s="25"/>
      <c r="M7" s="20"/>
    </row>
    <row r="8" spans="1:52" ht="30" customHeight="1" x14ac:dyDescent="0.3">
      <c r="A8" s="16" t="s">
        <v>1028</v>
      </c>
      <c r="B8" s="17"/>
      <c r="C8" s="17"/>
      <c r="D8" s="17"/>
      <c r="E8" s="21"/>
      <c r="F8" s="24"/>
      <c r="G8" s="21"/>
      <c r="H8" s="24"/>
      <c r="I8" s="21"/>
      <c r="J8" s="24"/>
      <c r="K8" s="21"/>
      <c r="L8" s="24"/>
      <c r="M8" s="18"/>
      <c r="N8" s="1" t="s">
        <v>806</v>
      </c>
    </row>
    <row r="9" spans="1:52" ht="30" customHeight="1" x14ac:dyDescent="0.3">
      <c r="A9" s="19" t="s">
        <v>1029</v>
      </c>
      <c r="B9" s="19" t="s">
        <v>634</v>
      </c>
      <c r="C9" s="19" t="s">
        <v>635</v>
      </c>
      <c r="D9" s="20">
        <v>0.17199999999999999</v>
      </c>
      <c r="E9" s="22">
        <f>단가대비표!O174</f>
        <v>0</v>
      </c>
      <c r="F9" s="25">
        <f>TRUNC(E9*D9,1)</f>
        <v>0</v>
      </c>
      <c r="G9" s="22">
        <f>단가대비표!P174</f>
        <v>0</v>
      </c>
      <c r="H9" s="25">
        <f>TRUNC(G9*D9,1)</f>
        <v>0</v>
      </c>
      <c r="I9" s="22">
        <f>단가대비표!V174</f>
        <v>0</v>
      </c>
      <c r="J9" s="25">
        <f>TRUNC(I9*D9,1)</f>
        <v>0</v>
      </c>
      <c r="K9" s="22">
        <f>TRUNC(E9+G9+I9,1)</f>
        <v>0</v>
      </c>
      <c r="L9" s="25">
        <f>TRUNC(F9+H9+J9,1)</f>
        <v>0</v>
      </c>
      <c r="M9" s="19" t="s">
        <v>52</v>
      </c>
      <c r="N9" s="1" t="s">
        <v>806</v>
      </c>
      <c r="O9" s="1" t="s">
        <v>1030</v>
      </c>
      <c r="P9" s="1" t="s">
        <v>67</v>
      </c>
      <c r="Q9" s="1" t="s">
        <v>67</v>
      </c>
      <c r="R9" s="1" t="s">
        <v>66</v>
      </c>
      <c r="V9">
        <v>1</v>
      </c>
      <c r="AV9" s="1" t="s">
        <v>52</v>
      </c>
      <c r="AW9" s="1" t="s">
        <v>1031</v>
      </c>
      <c r="AX9" s="1" t="s">
        <v>52</v>
      </c>
      <c r="AY9" s="1" t="s">
        <v>52</v>
      </c>
      <c r="AZ9" s="1" t="s">
        <v>52</v>
      </c>
    </row>
    <row r="10" spans="1:52" ht="30" customHeight="1" x14ac:dyDescent="0.3">
      <c r="A10" s="19" t="s">
        <v>647</v>
      </c>
      <c r="B10" s="19" t="s">
        <v>1032</v>
      </c>
      <c r="C10" s="19" t="s">
        <v>630</v>
      </c>
      <c r="D10" s="20">
        <v>1</v>
      </c>
      <c r="E10" s="22">
        <f>TRUNC(SUMIF(V9:V10, RIGHTB(O10, 1), H9:H10)*U10, 2)</f>
        <v>0</v>
      </c>
      <c r="F10" s="25">
        <f>TRUNC(E10*D10,1)</f>
        <v>0</v>
      </c>
      <c r="G10" s="22">
        <v>0</v>
      </c>
      <c r="H10" s="25">
        <f>TRUNC(G10*D10,1)</f>
        <v>0</v>
      </c>
      <c r="I10" s="22">
        <v>0</v>
      </c>
      <c r="J10" s="25">
        <f>TRUNC(I10*D10,1)</f>
        <v>0</v>
      </c>
      <c r="K10" s="22">
        <f>TRUNC(E10+G10+I10,1)</f>
        <v>0</v>
      </c>
      <c r="L10" s="25">
        <f>TRUNC(F10+H10+J10,1)</f>
        <v>0</v>
      </c>
      <c r="M10" s="19" t="s">
        <v>52</v>
      </c>
      <c r="N10" s="1" t="s">
        <v>806</v>
      </c>
      <c r="O10" s="1" t="s">
        <v>649</v>
      </c>
      <c r="P10" s="1" t="s">
        <v>67</v>
      </c>
      <c r="Q10" s="1" t="s">
        <v>67</v>
      </c>
      <c r="R10" s="1" t="s">
        <v>67</v>
      </c>
      <c r="S10">
        <v>1</v>
      </c>
      <c r="T10">
        <v>0</v>
      </c>
      <c r="U10">
        <v>0.02</v>
      </c>
      <c r="AV10" s="1" t="s">
        <v>52</v>
      </c>
      <c r="AW10" s="1" t="s">
        <v>1033</v>
      </c>
      <c r="AX10" s="1" t="s">
        <v>52</v>
      </c>
      <c r="AY10" s="1" t="s">
        <v>52</v>
      </c>
      <c r="AZ10" s="1" t="s">
        <v>52</v>
      </c>
    </row>
    <row r="11" spans="1:52" ht="30" customHeight="1" x14ac:dyDescent="0.3">
      <c r="A11" s="19" t="s">
        <v>1027</v>
      </c>
      <c r="B11" s="19" t="s">
        <v>52</v>
      </c>
      <c r="C11" s="19" t="s">
        <v>52</v>
      </c>
      <c r="D11" s="20"/>
      <c r="E11" s="22"/>
      <c r="F11" s="25">
        <f>TRUNC(SUMIF(N9:N10, N8, F9:F10),0)</f>
        <v>0</v>
      </c>
      <c r="G11" s="22"/>
      <c r="H11" s="25">
        <f>TRUNC(SUMIF(N9:N10, N8, H9:H10),0)</f>
        <v>0</v>
      </c>
      <c r="I11" s="22"/>
      <c r="J11" s="25">
        <f>TRUNC(SUMIF(N9:N10, N8, J9:J10),0)</f>
        <v>0</v>
      </c>
      <c r="K11" s="22"/>
      <c r="L11" s="25">
        <f>F11+H11+J11</f>
        <v>0</v>
      </c>
      <c r="M11" s="19" t="s">
        <v>52</v>
      </c>
      <c r="N11" s="1" t="s">
        <v>117</v>
      </c>
      <c r="O11" s="1" t="s">
        <v>117</v>
      </c>
      <c r="P11" s="1" t="s">
        <v>52</v>
      </c>
      <c r="Q11" s="1" t="s">
        <v>52</v>
      </c>
      <c r="R11" s="1" t="s">
        <v>52</v>
      </c>
      <c r="AV11" s="1" t="s">
        <v>52</v>
      </c>
      <c r="AW11" s="1" t="s">
        <v>52</v>
      </c>
      <c r="AX11" s="1" t="s">
        <v>52</v>
      </c>
      <c r="AY11" s="1" t="s">
        <v>52</v>
      </c>
      <c r="AZ11" s="1" t="s">
        <v>52</v>
      </c>
    </row>
    <row r="12" spans="1:52" ht="30" customHeight="1" x14ac:dyDescent="0.3">
      <c r="A12" s="20"/>
      <c r="B12" s="20"/>
      <c r="C12" s="20"/>
      <c r="D12" s="20"/>
      <c r="E12" s="22"/>
      <c r="F12" s="25"/>
      <c r="G12" s="22"/>
      <c r="H12" s="25"/>
      <c r="I12" s="22"/>
      <c r="J12" s="25"/>
      <c r="K12" s="22"/>
      <c r="L12" s="25"/>
      <c r="M12" s="20"/>
    </row>
    <row r="13" spans="1:52" ht="30" customHeight="1" x14ac:dyDescent="0.3">
      <c r="A13" s="16" t="s">
        <v>1034</v>
      </c>
      <c r="B13" s="17"/>
      <c r="C13" s="17"/>
      <c r="D13" s="17"/>
      <c r="E13" s="21"/>
      <c r="F13" s="24"/>
      <c r="G13" s="21"/>
      <c r="H13" s="24"/>
      <c r="I13" s="21"/>
      <c r="J13" s="24"/>
      <c r="K13" s="21"/>
      <c r="L13" s="24"/>
      <c r="M13" s="18"/>
      <c r="N13" s="1" t="s">
        <v>504</v>
      </c>
    </row>
    <row r="14" spans="1:52" ht="30" customHeight="1" x14ac:dyDescent="0.3">
      <c r="A14" s="19" t="s">
        <v>644</v>
      </c>
      <c r="B14" s="19" t="s">
        <v>634</v>
      </c>
      <c r="C14" s="19" t="s">
        <v>635</v>
      </c>
      <c r="D14" s="20">
        <v>1.5</v>
      </c>
      <c r="E14" s="22">
        <f>단가대비표!O176</f>
        <v>0</v>
      </c>
      <c r="F14" s="25">
        <f>TRUNC(E14*D14,1)</f>
        <v>0</v>
      </c>
      <c r="G14" s="22">
        <f>단가대비표!P176</f>
        <v>0</v>
      </c>
      <c r="H14" s="25">
        <f>TRUNC(G14*D14,1)</f>
        <v>0</v>
      </c>
      <c r="I14" s="22">
        <f>단가대비표!V176</f>
        <v>0</v>
      </c>
      <c r="J14" s="25">
        <f>TRUNC(I14*D14,1)</f>
        <v>0</v>
      </c>
      <c r="K14" s="22">
        <f t="shared" ref="K14:L16" si="0">TRUNC(E14+G14+I14,1)</f>
        <v>0</v>
      </c>
      <c r="L14" s="25">
        <f t="shared" si="0"/>
        <v>0</v>
      </c>
      <c r="M14" s="19" t="s">
        <v>52</v>
      </c>
      <c r="N14" s="1" t="s">
        <v>504</v>
      </c>
      <c r="O14" s="1" t="s">
        <v>645</v>
      </c>
      <c r="P14" s="1" t="s">
        <v>67</v>
      </c>
      <c r="Q14" s="1" t="s">
        <v>67</v>
      </c>
      <c r="R14" s="1" t="s">
        <v>66</v>
      </c>
      <c r="V14">
        <v>1</v>
      </c>
      <c r="AV14" s="1" t="s">
        <v>52</v>
      </c>
      <c r="AW14" s="1" t="s">
        <v>1035</v>
      </c>
      <c r="AX14" s="1" t="s">
        <v>52</v>
      </c>
      <c r="AY14" s="1" t="s">
        <v>52</v>
      </c>
      <c r="AZ14" s="1" t="s">
        <v>52</v>
      </c>
    </row>
    <row r="15" spans="1:52" ht="30" customHeight="1" x14ac:dyDescent="0.3">
      <c r="A15" s="19" t="s">
        <v>633</v>
      </c>
      <c r="B15" s="19" t="s">
        <v>634</v>
      </c>
      <c r="C15" s="19" t="s">
        <v>635</v>
      </c>
      <c r="D15" s="20">
        <v>0.5</v>
      </c>
      <c r="E15" s="22">
        <f>단가대비표!O166</f>
        <v>0</v>
      </c>
      <c r="F15" s="25">
        <f>TRUNC(E15*D15,1)</f>
        <v>0</v>
      </c>
      <c r="G15" s="22">
        <f>단가대비표!P166</f>
        <v>0</v>
      </c>
      <c r="H15" s="25">
        <f>TRUNC(G15*D15,1)</f>
        <v>0</v>
      </c>
      <c r="I15" s="22">
        <f>단가대비표!V166</f>
        <v>0</v>
      </c>
      <c r="J15" s="25">
        <f>TRUNC(I15*D15,1)</f>
        <v>0</v>
      </c>
      <c r="K15" s="22">
        <f t="shared" si="0"/>
        <v>0</v>
      </c>
      <c r="L15" s="25">
        <f t="shared" si="0"/>
        <v>0</v>
      </c>
      <c r="M15" s="19" t="s">
        <v>52</v>
      </c>
      <c r="N15" s="1" t="s">
        <v>504</v>
      </c>
      <c r="O15" s="1" t="s">
        <v>636</v>
      </c>
      <c r="P15" s="1" t="s">
        <v>67</v>
      </c>
      <c r="Q15" s="1" t="s">
        <v>67</v>
      </c>
      <c r="R15" s="1" t="s">
        <v>66</v>
      </c>
      <c r="V15">
        <v>1</v>
      </c>
      <c r="AV15" s="1" t="s">
        <v>52</v>
      </c>
      <c r="AW15" s="1" t="s">
        <v>1036</v>
      </c>
      <c r="AX15" s="1" t="s">
        <v>52</v>
      </c>
      <c r="AY15" s="1" t="s">
        <v>52</v>
      </c>
      <c r="AZ15" s="1" t="s">
        <v>52</v>
      </c>
    </row>
    <row r="16" spans="1:52" ht="30" customHeight="1" x14ac:dyDescent="0.3">
      <c r="A16" s="19" t="s">
        <v>647</v>
      </c>
      <c r="B16" s="19" t="s">
        <v>1032</v>
      </c>
      <c r="C16" s="19" t="s">
        <v>630</v>
      </c>
      <c r="D16" s="20">
        <v>1</v>
      </c>
      <c r="E16" s="22">
        <f>TRUNC(SUMIF(V14:V16, RIGHTB(O16, 1), H14:H16)*U16, 2)</f>
        <v>0</v>
      </c>
      <c r="F16" s="25">
        <f>TRUNC(E16*D16,1)</f>
        <v>0</v>
      </c>
      <c r="G16" s="22">
        <v>0</v>
      </c>
      <c r="H16" s="25">
        <f>TRUNC(G16*D16,1)</f>
        <v>0</v>
      </c>
      <c r="I16" s="22">
        <v>0</v>
      </c>
      <c r="J16" s="25">
        <f>TRUNC(I16*D16,1)</f>
        <v>0</v>
      </c>
      <c r="K16" s="22">
        <f t="shared" si="0"/>
        <v>0</v>
      </c>
      <c r="L16" s="25">
        <f t="shared" si="0"/>
        <v>0</v>
      </c>
      <c r="M16" s="19" t="s">
        <v>52</v>
      </c>
      <c r="N16" s="1" t="s">
        <v>504</v>
      </c>
      <c r="O16" s="1" t="s">
        <v>649</v>
      </c>
      <c r="P16" s="1" t="s">
        <v>67</v>
      </c>
      <c r="Q16" s="1" t="s">
        <v>67</v>
      </c>
      <c r="R16" s="1" t="s">
        <v>67</v>
      </c>
      <c r="S16">
        <v>1</v>
      </c>
      <c r="T16">
        <v>0</v>
      </c>
      <c r="U16">
        <v>0.02</v>
      </c>
      <c r="AV16" s="1" t="s">
        <v>52</v>
      </c>
      <c r="AW16" s="1" t="s">
        <v>1037</v>
      </c>
      <c r="AX16" s="1" t="s">
        <v>52</v>
      </c>
      <c r="AY16" s="1" t="s">
        <v>52</v>
      </c>
      <c r="AZ16" s="1" t="s">
        <v>52</v>
      </c>
    </row>
    <row r="17" spans="1:52" ht="30" customHeight="1" x14ac:dyDescent="0.3">
      <c r="A17" s="19" t="s">
        <v>1027</v>
      </c>
      <c r="B17" s="19" t="s">
        <v>52</v>
      </c>
      <c r="C17" s="19" t="s">
        <v>52</v>
      </c>
      <c r="D17" s="20"/>
      <c r="E17" s="22"/>
      <c r="F17" s="25">
        <f>TRUNC(SUMIF(N14:N16, N13, F14:F16),0)</f>
        <v>0</v>
      </c>
      <c r="G17" s="22"/>
      <c r="H17" s="25">
        <f>TRUNC(SUMIF(N14:N16, N13, H14:H16),0)</f>
        <v>0</v>
      </c>
      <c r="I17" s="22"/>
      <c r="J17" s="25">
        <f>TRUNC(SUMIF(N14:N16, N13, J14:J16),0)</f>
        <v>0</v>
      </c>
      <c r="K17" s="22"/>
      <c r="L17" s="25">
        <f>F17+H17+J17</f>
        <v>0</v>
      </c>
      <c r="M17" s="19" t="s">
        <v>52</v>
      </c>
      <c r="N17" s="1" t="s">
        <v>117</v>
      </c>
      <c r="O17" s="1" t="s">
        <v>117</v>
      </c>
      <c r="P17" s="1" t="s">
        <v>52</v>
      </c>
      <c r="Q17" s="1" t="s">
        <v>52</v>
      </c>
      <c r="R17" s="1" t="s">
        <v>52</v>
      </c>
      <c r="AV17" s="1" t="s">
        <v>52</v>
      </c>
      <c r="AW17" s="1" t="s">
        <v>52</v>
      </c>
      <c r="AX17" s="1" t="s">
        <v>52</v>
      </c>
      <c r="AY17" s="1" t="s">
        <v>52</v>
      </c>
      <c r="AZ17" s="1" t="s">
        <v>52</v>
      </c>
    </row>
    <row r="18" spans="1:52" ht="30" customHeight="1" x14ac:dyDescent="0.3">
      <c r="A18" s="20"/>
      <c r="B18" s="20"/>
      <c r="C18" s="20"/>
      <c r="D18" s="20"/>
      <c r="E18" s="22"/>
      <c r="F18" s="25"/>
      <c r="G18" s="22"/>
      <c r="H18" s="25"/>
      <c r="I18" s="22"/>
      <c r="J18" s="25"/>
      <c r="K18" s="22"/>
      <c r="L18" s="25"/>
      <c r="M18" s="20"/>
    </row>
    <row r="19" spans="1:52" ht="30" customHeight="1" x14ac:dyDescent="0.3">
      <c r="A19" s="16" t="s">
        <v>1038</v>
      </c>
      <c r="B19" s="17"/>
      <c r="C19" s="17"/>
      <c r="D19" s="17"/>
      <c r="E19" s="21"/>
      <c r="F19" s="24"/>
      <c r="G19" s="21"/>
      <c r="H19" s="24"/>
      <c r="I19" s="21"/>
      <c r="J19" s="24"/>
      <c r="K19" s="21"/>
      <c r="L19" s="24"/>
      <c r="M19" s="18"/>
      <c r="N19" s="1" t="s">
        <v>509</v>
      </c>
    </row>
    <row r="20" spans="1:52" ht="30" customHeight="1" x14ac:dyDescent="0.3">
      <c r="A20" s="19" t="s">
        <v>644</v>
      </c>
      <c r="B20" s="19" t="s">
        <v>634</v>
      </c>
      <c r="C20" s="19" t="s">
        <v>635</v>
      </c>
      <c r="D20" s="20">
        <v>2.4</v>
      </c>
      <c r="E20" s="22">
        <f>단가대비표!O176</f>
        <v>0</v>
      </c>
      <c r="F20" s="25">
        <f>TRUNC(E20*D20,1)</f>
        <v>0</v>
      </c>
      <c r="G20" s="22">
        <f>단가대비표!P176</f>
        <v>0</v>
      </c>
      <c r="H20" s="25">
        <f>TRUNC(G20*D20,1)</f>
        <v>0</v>
      </c>
      <c r="I20" s="22">
        <f>단가대비표!V176</f>
        <v>0</v>
      </c>
      <c r="J20" s="25">
        <f>TRUNC(I20*D20,1)</f>
        <v>0</v>
      </c>
      <c r="K20" s="22">
        <f t="shared" ref="K20:L22" si="1">TRUNC(E20+G20+I20,1)</f>
        <v>0</v>
      </c>
      <c r="L20" s="25">
        <f t="shared" si="1"/>
        <v>0</v>
      </c>
      <c r="M20" s="19" t="s">
        <v>52</v>
      </c>
      <c r="N20" s="1" t="s">
        <v>509</v>
      </c>
      <c r="O20" s="1" t="s">
        <v>645</v>
      </c>
      <c r="P20" s="1" t="s">
        <v>67</v>
      </c>
      <c r="Q20" s="1" t="s">
        <v>67</v>
      </c>
      <c r="R20" s="1" t="s">
        <v>66</v>
      </c>
      <c r="V20">
        <v>1</v>
      </c>
      <c r="AV20" s="1" t="s">
        <v>52</v>
      </c>
      <c r="AW20" s="1" t="s">
        <v>1039</v>
      </c>
      <c r="AX20" s="1" t="s">
        <v>52</v>
      </c>
      <c r="AY20" s="1" t="s">
        <v>52</v>
      </c>
      <c r="AZ20" s="1" t="s">
        <v>52</v>
      </c>
    </row>
    <row r="21" spans="1:52" ht="30" customHeight="1" x14ac:dyDescent="0.3">
      <c r="A21" s="19" t="s">
        <v>633</v>
      </c>
      <c r="B21" s="19" t="s">
        <v>634</v>
      </c>
      <c r="C21" s="19" t="s">
        <v>635</v>
      </c>
      <c r="D21" s="20">
        <v>0.8</v>
      </c>
      <c r="E21" s="22">
        <f>단가대비표!O166</f>
        <v>0</v>
      </c>
      <c r="F21" s="25">
        <f>TRUNC(E21*D21,1)</f>
        <v>0</v>
      </c>
      <c r="G21" s="22">
        <f>단가대비표!P166</f>
        <v>0</v>
      </c>
      <c r="H21" s="25">
        <f>TRUNC(G21*D21,1)</f>
        <v>0</v>
      </c>
      <c r="I21" s="22">
        <f>단가대비표!V166</f>
        <v>0</v>
      </c>
      <c r="J21" s="25">
        <f>TRUNC(I21*D21,1)</f>
        <v>0</v>
      </c>
      <c r="K21" s="22">
        <f t="shared" si="1"/>
        <v>0</v>
      </c>
      <c r="L21" s="25">
        <f t="shared" si="1"/>
        <v>0</v>
      </c>
      <c r="M21" s="19" t="s">
        <v>52</v>
      </c>
      <c r="N21" s="1" t="s">
        <v>509</v>
      </c>
      <c r="O21" s="1" t="s">
        <v>636</v>
      </c>
      <c r="P21" s="1" t="s">
        <v>67</v>
      </c>
      <c r="Q21" s="1" t="s">
        <v>67</v>
      </c>
      <c r="R21" s="1" t="s">
        <v>66</v>
      </c>
      <c r="V21">
        <v>1</v>
      </c>
      <c r="AV21" s="1" t="s">
        <v>52</v>
      </c>
      <c r="AW21" s="1" t="s">
        <v>1040</v>
      </c>
      <c r="AX21" s="1" t="s">
        <v>52</v>
      </c>
      <c r="AY21" s="1" t="s">
        <v>52</v>
      </c>
      <c r="AZ21" s="1" t="s">
        <v>52</v>
      </c>
    </row>
    <row r="22" spans="1:52" ht="30" customHeight="1" x14ac:dyDescent="0.3">
      <c r="A22" s="19" t="s">
        <v>647</v>
      </c>
      <c r="B22" s="19" t="s">
        <v>1032</v>
      </c>
      <c r="C22" s="19" t="s">
        <v>630</v>
      </c>
      <c r="D22" s="20">
        <v>1</v>
      </c>
      <c r="E22" s="22">
        <f>TRUNC(SUMIF(V20:V22, RIGHTB(O22, 1), H20:H22)*U22, 2)</f>
        <v>0</v>
      </c>
      <c r="F22" s="25">
        <f>TRUNC(E22*D22,1)</f>
        <v>0</v>
      </c>
      <c r="G22" s="22">
        <v>0</v>
      </c>
      <c r="H22" s="25">
        <f>TRUNC(G22*D22,1)</f>
        <v>0</v>
      </c>
      <c r="I22" s="22">
        <v>0</v>
      </c>
      <c r="J22" s="25">
        <f>TRUNC(I22*D22,1)</f>
        <v>0</v>
      </c>
      <c r="K22" s="22">
        <f t="shared" si="1"/>
        <v>0</v>
      </c>
      <c r="L22" s="25">
        <f t="shared" si="1"/>
        <v>0</v>
      </c>
      <c r="M22" s="19" t="s">
        <v>52</v>
      </c>
      <c r="N22" s="1" t="s">
        <v>509</v>
      </c>
      <c r="O22" s="1" t="s">
        <v>649</v>
      </c>
      <c r="P22" s="1" t="s">
        <v>67</v>
      </c>
      <c r="Q22" s="1" t="s">
        <v>67</v>
      </c>
      <c r="R22" s="1" t="s">
        <v>67</v>
      </c>
      <c r="S22">
        <v>1</v>
      </c>
      <c r="T22">
        <v>0</v>
      </c>
      <c r="U22">
        <v>0.02</v>
      </c>
      <c r="AV22" s="1" t="s">
        <v>52</v>
      </c>
      <c r="AW22" s="1" t="s">
        <v>1041</v>
      </c>
      <c r="AX22" s="1" t="s">
        <v>52</v>
      </c>
      <c r="AY22" s="1" t="s">
        <v>52</v>
      </c>
      <c r="AZ22" s="1" t="s">
        <v>52</v>
      </c>
    </row>
    <row r="23" spans="1:52" ht="30" customHeight="1" x14ac:dyDescent="0.3">
      <c r="A23" s="19" t="s">
        <v>1027</v>
      </c>
      <c r="B23" s="19" t="s">
        <v>52</v>
      </c>
      <c r="C23" s="19" t="s">
        <v>52</v>
      </c>
      <c r="D23" s="20"/>
      <c r="E23" s="22"/>
      <c r="F23" s="25">
        <f>TRUNC(SUMIF(N20:N22, N19, F20:F22),0)</f>
        <v>0</v>
      </c>
      <c r="G23" s="22"/>
      <c r="H23" s="25">
        <f>TRUNC(SUMIF(N20:N22, N19, H20:H22),0)</f>
        <v>0</v>
      </c>
      <c r="I23" s="22"/>
      <c r="J23" s="25">
        <f>TRUNC(SUMIF(N20:N22, N19, J20:J22),0)</f>
        <v>0</v>
      </c>
      <c r="K23" s="22"/>
      <c r="L23" s="25">
        <f>F23+H23+J23</f>
        <v>0</v>
      </c>
      <c r="M23" s="19" t="s">
        <v>52</v>
      </c>
      <c r="N23" s="1" t="s">
        <v>117</v>
      </c>
      <c r="O23" s="1" t="s">
        <v>117</v>
      </c>
      <c r="P23" s="1" t="s">
        <v>52</v>
      </c>
      <c r="Q23" s="1" t="s">
        <v>52</v>
      </c>
      <c r="R23" s="1" t="s">
        <v>52</v>
      </c>
      <c r="AV23" s="1" t="s">
        <v>52</v>
      </c>
      <c r="AW23" s="1" t="s">
        <v>52</v>
      </c>
      <c r="AX23" s="1" t="s">
        <v>52</v>
      </c>
      <c r="AY23" s="1" t="s">
        <v>52</v>
      </c>
      <c r="AZ23" s="1" t="s">
        <v>52</v>
      </c>
    </row>
    <row r="24" spans="1:52" ht="30" customHeight="1" x14ac:dyDescent="0.3">
      <c r="A24" s="20"/>
      <c r="B24" s="20"/>
      <c r="C24" s="20"/>
      <c r="D24" s="20"/>
      <c r="E24" s="22"/>
      <c r="F24" s="25"/>
      <c r="G24" s="22"/>
      <c r="H24" s="25"/>
      <c r="I24" s="22"/>
      <c r="J24" s="25"/>
      <c r="K24" s="22"/>
      <c r="L24" s="25"/>
      <c r="M24" s="20"/>
    </row>
    <row r="25" spans="1:52" ht="30" customHeight="1" x14ac:dyDescent="0.3">
      <c r="A25" s="16" t="s">
        <v>1042</v>
      </c>
      <c r="B25" s="17"/>
      <c r="C25" s="17"/>
      <c r="D25" s="17"/>
      <c r="E25" s="21"/>
      <c r="F25" s="24"/>
      <c r="G25" s="21"/>
      <c r="H25" s="24"/>
      <c r="I25" s="21"/>
      <c r="J25" s="24"/>
      <c r="K25" s="21"/>
      <c r="L25" s="24"/>
      <c r="M25" s="18"/>
      <c r="N25" s="1" t="s">
        <v>513</v>
      </c>
    </row>
    <row r="26" spans="1:52" ht="30" customHeight="1" x14ac:dyDescent="0.3">
      <c r="A26" s="19" t="s">
        <v>644</v>
      </c>
      <c r="B26" s="19" t="s">
        <v>634</v>
      </c>
      <c r="C26" s="19" t="s">
        <v>635</v>
      </c>
      <c r="D26" s="20">
        <v>2.4</v>
      </c>
      <c r="E26" s="22">
        <f>단가대비표!O176</f>
        <v>0</v>
      </c>
      <c r="F26" s="25">
        <f>TRUNC(E26*D26,1)</f>
        <v>0</v>
      </c>
      <c r="G26" s="22">
        <f>단가대비표!P176</f>
        <v>0</v>
      </c>
      <c r="H26" s="25">
        <f>TRUNC(G26*D26,1)</f>
        <v>0</v>
      </c>
      <c r="I26" s="22">
        <f>단가대비표!V176</f>
        <v>0</v>
      </c>
      <c r="J26" s="25">
        <f>TRUNC(I26*D26,1)</f>
        <v>0</v>
      </c>
      <c r="K26" s="22">
        <f t="shared" ref="K26:L28" si="2">TRUNC(E26+G26+I26,1)</f>
        <v>0</v>
      </c>
      <c r="L26" s="25">
        <f t="shared" si="2"/>
        <v>0</v>
      </c>
      <c r="M26" s="19" t="s">
        <v>52</v>
      </c>
      <c r="N26" s="1" t="s">
        <v>513</v>
      </c>
      <c r="O26" s="1" t="s">
        <v>645</v>
      </c>
      <c r="P26" s="1" t="s">
        <v>67</v>
      </c>
      <c r="Q26" s="1" t="s">
        <v>67</v>
      </c>
      <c r="R26" s="1" t="s">
        <v>66</v>
      </c>
      <c r="V26">
        <v>1</v>
      </c>
      <c r="AV26" s="1" t="s">
        <v>52</v>
      </c>
      <c r="AW26" s="1" t="s">
        <v>1043</v>
      </c>
      <c r="AX26" s="1" t="s">
        <v>52</v>
      </c>
      <c r="AY26" s="1" t="s">
        <v>52</v>
      </c>
      <c r="AZ26" s="1" t="s">
        <v>52</v>
      </c>
    </row>
    <row r="27" spans="1:52" ht="30" customHeight="1" x14ac:dyDescent="0.3">
      <c r="A27" s="19" t="s">
        <v>633</v>
      </c>
      <c r="B27" s="19" t="s">
        <v>634</v>
      </c>
      <c r="C27" s="19" t="s">
        <v>635</v>
      </c>
      <c r="D27" s="20">
        <v>0.8</v>
      </c>
      <c r="E27" s="22">
        <f>단가대비표!O166</f>
        <v>0</v>
      </c>
      <c r="F27" s="25">
        <f>TRUNC(E27*D27,1)</f>
        <v>0</v>
      </c>
      <c r="G27" s="22">
        <f>단가대비표!P166</f>
        <v>0</v>
      </c>
      <c r="H27" s="25">
        <f>TRUNC(G27*D27,1)</f>
        <v>0</v>
      </c>
      <c r="I27" s="22">
        <f>단가대비표!V166</f>
        <v>0</v>
      </c>
      <c r="J27" s="25">
        <f>TRUNC(I27*D27,1)</f>
        <v>0</v>
      </c>
      <c r="K27" s="22">
        <f t="shared" si="2"/>
        <v>0</v>
      </c>
      <c r="L27" s="25">
        <f t="shared" si="2"/>
        <v>0</v>
      </c>
      <c r="M27" s="19" t="s">
        <v>52</v>
      </c>
      <c r="N27" s="1" t="s">
        <v>513</v>
      </c>
      <c r="O27" s="1" t="s">
        <v>636</v>
      </c>
      <c r="P27" s="1" t="s">
        <v>67</v>
      </c>
      <c r="Q27" s="1" t="s">
        <v>67</v>
      </c>
      <c r="R27" s="1" t="s">
        <v>66</v>
      </c>
      <c r="V27">
        <v>1</v>
      </c>
      <c r="AV27" s="1" t="s">
        <v>52</v>
      </c>
      <c r="AW27" s="1" t="s">
        <v>1044</v>
      </c>
      <c r="AX27" s="1" t="s">
        <v>52</v>
      </c>
      <c r="AY27" s="1" t="s">
        <v>52</v>
      </c>
      <c r="AZ27" s="1" t="s">
        <v>52</v>
      </c>
    </row>
    <row r="28" spans="1:52" ht="30" customHeight="1" x14ac:dyDescent="0.3">
      <c r="A28" s="19" t="s">
        <v>647</v>
      </c>
      <c r="B28" s="19" t="s">
        <v>1032</v>
      </c>
      <c r="C28" s="19" t="s">
        <v>630</v>
      </c>
      <c r="D28" s="20">
        <v>1</v>
      </c>
      <c r="E28" s="22">
        <f>TRUNC(SUMIF(V26:V28, RIGHTB(O28, 1), H26:H28)*U28, 2)</f>
        <v>0</v>
      </c>
      <c r="F28" s="25">
        <f>TRUNC(E28*D28,1)</f>
        <v>0</v>
      </c>
      <c r="G28" s="22">
        <v>0</v>
      </c>
      <c r="H28" s="25">
        <f>TRUNC(G28*D28,1)</f>
        <v>0</v>
      </c>
      <c r="I28" s="22">
        <v>0</v>
      </c>
      <c r="J28" s="25">
        <f>TRUNC(I28*D28,1)</f>
        <v>0</v>
      </c>
      <c r="K28" s="22">
        <f t="shared" si="2"/>
        <v>0</v>
      </c>
      <c r="L28" s="25">
        <f t="shared" si="2"/>
        <v>0</v>
      </c>
      <c r="M28" s="19" t="s">
        <v>52</v>
      </c>
      <c r="N28" s="1" t="s">
        <v>513</v>
      </c>
      <c r="O28" s="1" t="s">
        <v>649</v>
      </c>
      <c r="P28" s="1" t="s">
        <v>67</v>
      </c>
      <c r="Q28" s="1" t="s">
        <v>67</v>
      </c>
      <c r="R28" s="1" t="s">
        <v>67</v>
      </c>
      <c r="S28">
        <v>1</v>
      </c>
      <c r="T28">
        <v>0</v>
      </c>
      <c r="U28">
        <v>0.02</v>
      </c>
      <c r="AV28" s="1" t="s">
        <v>52</v>
      </c>
      <c r="AW28" s="1" t="s">
        <v>1045</v>
      </c>
      <c r="AX28" s="1" t="s">
        <v>52</v>
      </c>
      <c r="AY28" s="1" t="s">
        <v>52</v>
      </c>
      <c r="AZ28" s="1" t="s">
        <v>52</v>
      </c>
    </row>
    <row r="29" spans="1:52" ht="30" customHeight="1" x14ac:dyDescent="0.3">
      <c r="A29" s="19" t="s">
        <v>1027</v>
      </c>
      <c r="B29" s="19" t="s">
        <v>52</v>
      </c>
      <c r="C29" s="19" t="s">
        <v>52</v>
      </c>
      <c r="D29" s="20"/>
      <c r="E29" s="22"/>
      <c r="F29" s="25">
        <f>TRUNC(SUMIF(N26:N28, N25, F26:F28),0)</f>
        <v>0</v>
      </c>
      <c r="G29" s="22"/>
      <c r="H29" s="25">
        <f>TRUNC(SUMIF(N26:N28, N25, H26:H28),0)</f>
        <v>0</v>
      </c>
      <c r="I29" s="22"/>
      <c r="J29" s="25">
        <f>TRUNC(SUMIF(N26:N28, N25, J26:J28),0)</f>
        <v>0</v>
      </c>
      <c r="K29" s="22"/>
      <c r="L29" s="25">
        <f>F29+H29+J29</f>
        <v>0</v>
      </c>
      <c r="M29" s="19" t="s">
        <v>52</v>
      </c>
      <c r="N29" s="1" t="s">
        <v>117</v>
      </c>
      <c r="O29" s="1" t="s">
        <v>117</v>
      </c>
      <c r="P29" s="1" t="s">
        <v>52</v>
      </c>
      <c r="Q29" s="1" t="s">
        <v>52</v>
      </c>
      <c r="R29" s="1" t="s">
        <v>52</v>
      </c>
      <c r="AV29" s="1" t="s">
        <v>52</v>
      </c>
      <c r="AW29" s="1" t="s">
        <v>52</v>
      </c>
      <c r="AX29" s="1" t="s">
        <v>52</v>
      </c>
      <c r="AY29" s="1" t="s">
        <v>52</v>
      </c>
      <c r="AZ29" s="1" t="s">
        <v>52</v>
      </c>
    </row>
    <row r="30" spans="1:52" ht="30" customHeight="1" x14ac:dyDescent="0.3">
      <c r="A30" s="20"/>
      <c r="B30" s="20"/>
      <c r="C30" s="20"/>
      <c r="D30" s="20"/>
      <c r="E30" s="22"/>
      <c r="F30" s="25"/>
      <c r="G30" s="22"/>
      <c r="H30" s="25"/>
      <c r="I30" s="22"/>
      <c r="J30" s="25"/>
      <c r="K30" s="22"/>
      <c r="L30" s="25"/>
      <c r="M30" s="20"/>
    </row>
    <row r="31" spans="1:52" ht="30" customHeight="1" x14ac:dyDescent="0.3">
      <c r="A31" s="16" t="s">
        <v>1046</v>
      </c>
      <c r="B31" s="17"/>
      <c r="C31" s="17"/>
      <c r="D31" s="17"/>
      <c r="E31" s="21"/>
      <c r="F31" s="24"/>
      <c r="G31" s="21"/>
      <c r="H31" s="24"/>
      <c r="I31" s="21"/>
      <c r="J31" s="24"/>
      <c r="K31" s="21"/>
      <c r="L31" s="24"/>
      <c r="M31" s="18"/>
      <c r="N31" s="1" t="s">
        <v>923</v>
      </c>
    </row>
    <row r="32" spans="1:52" ht="30" customHeight="1" x14ac:dyDescent="0.3">
      <c r="A32" s="19" t="s">
        <v>644</v>
      </c>
      <c r="B32" s="19" t="s">
        <v>634</v>
      </c>
      <c r="C32" s="19" t="s">
        <v>635</v>
      </c>
      <c r="D32" s="20">
        <v>2.4</v>
      </c>
      <c r="E32" s="22">
        <f>단가대비표!O176</f>
        <v>0</v>
      </c>
      <c r="F32" s="25">
        <f>TRUNC(E32*D32,1)</f>
        <v>0</v>
      </c>
      <c r="G32" s="22">
        <f>단가대비표!P176</f>
        <v>0</v>
      </c>
      <c r="H32" s="25">
        <f>TRUNC(G32*D32,1)</f>
        <v>0</v>
      </c>
      <c r="I32" s="22">
        <f>단가대비표!V176</f>
        <v>0</v>
      </c>
      <c r="J32" s="25">
        <f>TRUNC(I32*D32,1)</f>
        <v>0</v>
      </c>
      <c r="K32" s="22">
        <f t="shared" ref="K32:L34" si="3">TRUNC(E32+G32+I32,1)</f>
        <v>0</v>
      </c>
      <c r="L32" s="25">
        <f t="shared" si="3"/>
        <v>0</v>
      </c>
      <c r="M32" s="19" t="s">
        <v>52</v>
      </c>
      <c r="N32" s="1" t="s">
        <v>923</v>
      </c>
      <c r="O32" s="1" t="s">
        <v>645</v>
      </c>
      <c r="P32" s="1" t="s">
        <v>67</v>
      </c>
      <c r="Q32" s="1" t="s">
        <v>67</v>
      </c>
      <c r="R32" s="1" t="s">
        <v>66</v>
      </c>
      <c r="V32">
        <v>1</v>
      </c>
      <c r="AV32" s="1" t="s">
        <v>52</v>
      </c>
      <c r="AW32" s="1" t="s">
        <v>1047</v>
      </c>
      <c r="AX32" s="1" t="s">
        <v>52</v>
      </c>
      <c r="AY32" s="1" t="s">
        <v>52</v>
      </c>
      <c r="AZ32" s="1" t="s">
        <v>52</v>
      </c>
    </row>
    <row r="33" spans="1:52" ht="30" customHeight="1" x14ac:dyDescent="0.3">
      <c r="A33" s="19" t="s">
        <v>633</v>
      </c>
      <c r="B33" s="19" t="s">
        <v>634</v>
      </c>
      <c r="C33" s="19" t="s">
        <v>635</v>
      </c>
      <c r="D33" s="20">
        <v>0.8</v>
      </c>
      <c r="E33" s="22">
        <f>단가대비표!O166</f>
        <v>0</v>
      </c>
      <c r="F33" s="25">
        <f>TRUNC(E33*D33,1)</f>
        <v>0</v>
      </c>
      <c r="G33" s="22">
        <f>단가대비표!P166</f>
        <v>0</v>
      </c>
      <c r="H33" s="25">
        <f>TRUNC(G33*D33,1)</f>
        <v>0</v>
      </c>
      <c r="I33" s="22">
        <f>단가대비표!V166</f>
        <v>0</v>
      </c>
      <c r="J33" s="25">
        <f>TRUNC(I33*D33,1)</f>
        <v>0</v>
      </c>
      <c r="K33" s="22">
        <f t="shared" si="3"/>
        <v>0</v>
      </c>
      <c r="L33" s="25">
        <f t="shared" si="3"/>
        <v>0</v>
      </c>
      <c r="M33" s="19" t="s">
        <v>52</v>
      </c>
      <c r="N33" s="1" t="s">
        <v>923</v>
      </c>
      <c r="O33" s="1" t="s">
        <v>636</v>
      </c>
      <c r="P33" s="1" t="s">
        <v>67</v>
      </c>
      <c r="Q33" s="1" t="s">
        <v>67</v>
      </c>
      <c r="R33" s="1" t="s">
        <v>66</v>
      </c>
      <c r="V33">
        <v>1</v>
      </c>
      <c r="AV33" s="1" t="s">
        <v>52</v>
      </c>
      <c r="AW33" s="1" t="s">
        <v>1048</v>
      </c>
      <c r="AX33" s="1" t="s">
        <v>52</v>
      </c>
      <c r="AY33" s="1" t="s">
        <v>52</v>
      </c>
      <c r="AZ33" s="1" t="s">
        <v>52</v>
      </c>
    </row>
    <row r="34" spans="1:52" ht="30" customHeight="1" x14ac:dyDescent="0.3">
      <c r="A34" s="19" t="s">
        <v>647</v>
      </c>
      <c r="B34" s="19" t="s">
        <v>1032</v>
      </c>
      <c r="C34" s="19" t="s">
        <v>630</v>
      </c>
      <c r="D34" s="20">
        <v>1</v>
      </c>
      <c r="E34" s="22">
        <f>TRUNC(SUMIF(V32:V34, RIGHTB(O34, 1), H32:H34)*U34, 2)</f>
        <v>0</v>
      </c>
      <c r="F34" s="25">
        <f>TRUNC(E34*D34,1)</f>
        <v>0</v>
      </c>
      <c r="G34" s="22">
        <v>0</v>
      </c>
      <c r="H34" s="25">
        <f>TRUNC(G34*D34,1)</f>
        <v>0</v>
      </c>
      <c r="I34" s="22">
        <v>0</v>
      </c>
      <c r="J34" s="25">
        <f>TRUNC(I34*D34,1)</f>
        <v>0</v>
      </c>
      <c r="K34" s="22">
        <f t="shared" si="3"/>
        <v>0</v>
      </c>
      <c r="L34" s="25">
        <f t="shared" si="3"/>
        <v>0</v>
      </c>
      <c r="M34" s="19" t="s">
        <v>52</v>
      </c>
      <c r="N34" s="1" t="s">
        <v>923</v>
      </c>
      <c r="O34" s="1" t="s">
        <v>649</v>
      </c>
      <c r="P34" s="1" t="s">
        <v>67</v>
      </c>
      <c r="Q34" s="1" t="s">
        <v>67</v>
      </c>
      <c r="R34" s="1" t="s">
        <v>67</v>
      </c>
      <c r="S34">
        <v>1</v>
      </c>
      <c r="T34">
        <v>0</v>
      </c>
      <c r="U34">
        <v>0.02</v>
      </c>
      <c r="AV34" s="1" t="s">
        <v>52</v>
      </c>
      <c r="AW34" s="1" t="s">
        <v>1049</v>
      </c>
      <c r="AX34" s="1" t="s">
        <v>52</v>
      </c>
      <c r="AY34" s="1" t="s">
        <v>52</v>
      </c>
      <c r="AZ34" s="1" t="s">
        <v>52</v>
      </c>
    </row>
    <row r="35" spans="1:52" ht="30" customHeight="1" x14ac:dyDescent="0.3">
      <c r="A35" s="19" t="s">
        <v>1027</v>
      </c>
      <c r="B35" s="19" t="s">
        <v>52</v>
      </c>
      <c r="C35" s="19" t="s">
        <v>52</v>
      </c>
      <c r="D35" s="20"/>
      <c r="E35" s="22"/>
      <c r="F35" s="25">
        <f>TRUNC(SUMIF(N32:N34, N31, F32:F34),0)</f>
        <v>0</v>
      </c>
      <c r="G35" s="22"/>
      <c r="H35" s="25">
        <f>TRUNC(SUMIF(N32:N34, N31, H32:H34),0)</f>
        <v>0</v>
      </c>
      <c r="I35" s="22"/>
      <c r="J35" s="25">
        <f>TRUNC(SUMIF(N32:N34, N31, J32:J34),0)</f>
        <v>0</v>
      </c>
      <c r="K35" s="22"/>
      <c r="L35" s="25">
        <f>F35+H35+J35</f>
        <v>0</v>
      </c>
      <c r="M35" s="19" t="s">
        <v>52</v>
      </c>
      <c r="N35" s="1" t="s">
        <v>117</v>
      </c>
      <c r="O35" s="1" t="s">
        <v>117</v>
      </c>
      <c r="P35" s="1" t="s">
        <v>52</v>
      </c>
      <c r="Q35" s="1" t="s">
        <v>52</v>
      </c>
      <c r="R35" s="1" t="s">
        <v>52</v>
      </c>
      <c r="AV35" s="1" t="s">
        <v>52</v>
      </c>
      <c r="AW35" s="1" t="s">
        <v>52</v>
      </c>
      <c r="AX35" s="1" t="s">
        <v>52</v>
      </c>
      <c r="AY35" s="1" t="s">
        <v>52</v>
      </c>
      <c r="AZ35" s="1" t="s">
        <v>52</v>
      </c>
    </row>
    <row r="36" spans="1:52" ht="30" customHeight="1" x14ac:dyDescent="0.3">
      <c r="A36" s="20"/>
      <c r="B36" s="20"/>
      <c r="C36" s="20"/>
      <c r="D36" s="20"/>
      <c r="E36" s="22"/>
      <c r="F36" s="25"/>
      <c r="G36" s="22"/>
      <c r="H36" s="25"/>
      <c r="I36" s="22"/>
      <c r="J36" s="25"/>
      <c r="K36" s="22"/>
      <c r="L36" s="25"/>
      <c r="M36" s="20"/>
    </row>
    <row r="37" spans="1:52" ht="30" customHeight="1" x14ac:dyDescent="0.3">
      <c r="A37" s="16" t="s">
        <v>1050</v>
      </c>
      <c r="B37" s="17"/>
      <c r="C37" s="17"/>
      <c r="D37" s="17"/>
      <c r="E37" s="21"/>
      <c r="F37" s="24"/>
      <c r="G37" s="21"/>
      <c r="H37" s="24"/>
      <c r="I37" s="21"/>
      <c r="J37" s="24"/>
      <c r="K37" s="21"/>
      <c r="L37" s="24"/>
      <c r="M37" s="18"/>
      <c r="N37" s="1" t="s">
        <v>569</v>
      </c>
    </row>
    <row r="38" spans="1:52" ht="30" customHeight="1" x14ac:dyDescent="0.3">
      <c r="A38" s="19" t="s">
        <v>1029</v>
      </c>
      <c r="B38" s="19" t="s">
        <v>634</v>
      </c>
      <c r="C38" s="19" t="s">
        <v>635</v>
      </c>
      <c r="D38" s="20">
        <v>0.375</v>
      </c>
      <c r="E38" s="22">
        <f>단가대비표!O174</f>
        <v>0</v>
      </c>
      <c r="F38" s="25">
        <f>TRUNC(E38*D38,1)</f>
        <v>0</v>
      </c>
      <c r="G38" s="22">
        <f>단가대비표!P174</f>
        <v>0</v>
      </c>
      <c r="H38" s="25">
        <f>TRUNC(G38*D38,1)</f>
        <v>0</v>
      </c>
      <c r="I38" s="22">
        <f>단가대비표!V174</f>
        <v>0</v>
      </c>
      <c r="J38" s="25">
        <f>TRUNC(I38*D38,1)</f>
        <v>0</v>
      </c>
      <c r="K38" s="22">
        <f>TRUNC(E38+G38+I38,1)</f>
        <v>0</v>
      </c>
      <c r="L38" s="25">
        <f>TRUNC(F38+H38+J38,1)</f>
        <v>0</v>
      </c>
      <c r="M38" s="19" t="s">
        <v>52</v>
      </c>
      <c r="N38" s="1" t="s">
        <v>569</v>
      </c>
      <c r="O38" s="1" t="s">
        <v>1030</v>
      </c>
      <c r="P38" s="1" t="s">
        <v>67</v>
      </c>
      <c r="Q38" s="1" t="s">
        <v>67</v>
      </c>
      <c r="R38" s="1" t="s">
        <v>66</v>
      </c>
      <c r="V38">
        <v>1</v>
      </c>
      <c r="AV38" s="1" t="s">
        <v>52</v>
      </c>
      <c r="AW38" s="1" t="s">
        <v>1051</v>
      </c>
      <c r="AX38" s="1" t="s">
        <v>52</v>
      </c>
      <c r="AY38" s="1" t="s">
        <v>52</v>
      </c>
      <c r="AZ38" s="1" t="s">
        <v>52</v>
      </c>
    </row>
    <row r="39" spans="1:52" ht="30" customHeight="1" x14ac:dyDescent="0.3">
      <c r="A39" s="19" t="s">
        <v>647</v>
      </c>
      <c r="B39" s="19" t="s">
        <v>1032</v>
      </c>
      <c r="C39" s="19" t="s">
        <v>630</v>
      </c>
      <c r="D39" s="20">
        <v>1</v>
      </c>
      <c r="E39" s="22">
        <f>TRUNC(SUMIF(V38:V39, RIGHTB(O39, 1), H38:H39)*U39, 2)</f>
        <v>0</v>
      </c>
      <c r="F39" s="25">
        <f>TRUNC(E39*D39,1)</f>
        <v>0</v>
      </c>
      <c r="G39" s="22">
        <v>0</v>
      </c>
      <c r="H39" s="25">
        <f>TRUNC(G39*D39,1)</f>
        <v>0</v>
      </c>
      <c r="I39" s="22">
        <v>0</v>
      </c>
      <c r="J39" s="25">
        <f>TRUNC(I39*D39,1)</f>
        <v>0</v>
      </c>
      <c r="K39" s="22">
        <f>TRUNC(E39+G39+I39,1)</f>
        <v>0</v>
      </c>
      <c r="L39" s="25">
        <f>TRUNC(F39+H39+J39,1)</f>
        <v>0</v>
      </c>
      <c r="M39" s="19" t="s">
        <v>52</v>
      </c>
      <c r="N39" s="1" t="s">
        <v>569</v>
      </c>
      <c r="O39" s="1" t="s">
        <v>649</v>
      </c>
      <c r="P39" s="1" t="s">
        <v>67</v>
      </c>
      <c r="Q39" s="1" t="s">
        <v>67</v>
      </c>
      <c r="R39" s="1" t="s">
        <v>67</v>
      </c>
      <c r="S39">
        <v>1</v>
      </c>
      <c r="T39">
        <v>0</v>
      </c>
      <c r="U39">
        <v>0.02</v>
      </c>
      <c r="AV39" s="1" t="s">
        <v>52</v>
      </c>
      <c r="AW39" s="1" t="s">
        <v>1052</v>
      </c>
      <c r="AX39" s="1" t="s">
        <v>52</v>
      </c>
      <c r="AY39" s="1" t="s">
        <v>52</v>
      </c>
      <c r="AZ39" s="1" t="s">
        <v>52</v>
      </c>
    </row>
    <row r="40" spans="1:52" ht="30" customHeight="1" x14ac:dyDescent="0.3">
      <c r="A40" s="19" t="s">
        <v>1027</v>
      </c>
      <c r="B40" s="19" t="s">
        <v>52</v>
      </c>
      <c r="C40" s="19" t="s">
        <v>52</v>
      </c>
      <c r="D40" s="20"/>
      <c r="E40" s="22"/>
      <c r="F40" s="25">
        <f>TRUNC(SUMIF(N38:N39, N37, F38:F39),0)</f>
        <v>0</v>
      </c>
      <c r="G40" s="22"/>
      <c r="H40" s="25">
        <f>TRUNC(SUMIF(N38:N39, N37, H38:H39),0)</f>
        <v>0</v>
      </c>
      <c r="I40" s="22"/>
      <c r="J40" s="25">
        <f>TRUNC(SUMIF(N38:N39, N37, J38:J39),0)</f>
        <v>0</v>
      </c>
      <c r="K40" s="22"/>
      <c r="L40" s="25">
        <f>F40+H40+J40</f>
        <v>0</v>
      </c>
      <c r="M40" s="19" t="s">
        <v>52</v>
      </c>
      <c r="N40" s="1" t="s">
        <v>117</v>
      </c>
      <c r="O40" s="1" t="s">
        <v>117</v>
      </c>
      <c r="P40" s="1" t="s">
        <v>52</v>
      </c>
      <c r="Q40" s="1" t="s">
        <v>52</v>
      </c>
      <c r="R40" s="1" t="s">
        <v>52</v>
      </c>
      <c r="AV40" s="1" t="s">
        <v>52</v>
      </c>
      <c r="AW40" s="1" t="s">
        <v>52</v>
      </c>
      <c r="AX40" s="1" t="s">
        <v>52</v>
      </c>
      <c r="AY40" s="1" t="s">
        <v>52</v>
      </c>
      <c r="AZ40" s="1" t="s">
        <v>52</v>
      </c>
    </row>
    <row r="41" spans="1:52" ht="30" customHeight="1" x14ac:dyDescent="0.3">
      <c r="A41" s="20"/>
      <c r="B41" s="20"/>
      <c r="C41" s="20"/>
      <c r="D41" s="20"/>
      <c r="E41" s="22"/>
      <c r="F41" s="25"/>
      <c r="G41" s="22"/>
      <c r="H41" s="25"/>
      <c r="I41" s="22"/>
      <c r="J41" s="25"/>
      <c r="K41" s="22"/>
      <c r="L41" s="25"/>
      <c r="M41" s="20"/>
    </row>
    <row r="42" spans="1:52" ht="30" customHeight="1" x14ac:dyDescent="0.3">
      <c r="A42" s="16" t="s">
        <v>1053</v>
      </c>
      <c r="B42" s="17"/>
      <c r="C42" s="17"/>
      <c r="D42" s="17"/>
      <c r="E42" s="21"/>
      <c r="F42" s="24"/>
      <c r="G42" s="21"/>
      <c r="H42" s="24"/>
      <c r="I42" s="21"/>
      <c r="J42" s="24"/>
      <c r="K42" s="21"/>
      <c r="L42" s="24"/>
      <c r="M42" s="18"/>
      <c r="N42" s="1" t="s">
        <v>544</v>
      </c>
    </row>
    <row r="43" spans="1:52" ht="30" customHeight="1" x14ac:dyDescent="0.3">
      <c r="A43" s="19" t="s">
        <v>656</v>
      </c>
      <c r="B43" s="19" t="s">
        <v>1055</v>
      </c>
      <c r="C43" s="19" t="s">
        <v>122</v>
      </c>
      <c r="D43" s="20">
        <v>1.1000000000000001</v>
      </c>
      <c r="E43" s="22">
        <f>단가대비표!O66</f>
        <v>0</v>
      </c>
      <c r="F43" s="25">
        <f>TRUNC(E43*D43,1)</f>
        <v>0</v>
      </c>
      <c r="G43" s="22">
        <f>단가대비표!P66</f>
        <v>0</v>
      </c>
      <c r="H43" s="25">
        <f>TRUNC(G43*D43,1)</f>
        <v>0</v>
      </c>
      <c r="I43" s="22">
        <f>단가대비표!V66</f>
        <v>0</v>
      </c>
      <c r="J43" s="25">
        <f>TRUNC(I43*D43,1)</f>
        <v>0</v>
      </c>
      <c r="K43" s="22">
        <f t="shared" ref="K43:L47" si="4">TRUNC(E43+G43+I43,1)</f>
        <v>0</v>
      </c>
      <c r="L43" s="25">
        <f t="shared" si="4"/>
        <v>0</v>
      </c>
      <c r="M43" s="19" t="s">
        <v>52</v>
      </c>
      <c r="N43" s="1" t="s">
        <v>544</v>
      </c>
      <c r="O43" s="1" t="s">
        <v>1056</v>
      </c>
      <c r="P43" s="1" t="s">
        <v>67</v>
      </c>
      <c r="Q43" s="1" t="s">
        <v>67</v>
      </c>
      <c r="R43" s="1" t="s">
        <v>66</v>
      </c>
      <c r="V43">
        <v>1</v>
      </c>
      <c r="W43">
        <v>2</v>
      </c>
      <c r="AV43" s="1" t="s">
        <v>52</v>
      </c>
      <c r="AW43" s="1" t="s">
        <v>1057</v>
      </c>
      <c r="AX43" s="1" t="s">
        <v>52</v>
      </c>
      <c r="AY43" s="1" t="s">
        <v>52</v>
      </c>
      <c r="AZ43" s="1" t="s">
        <v>52</v>
      </c>
    </row>
    <row r="44" spans="1:52" ht="30" customHeight="1" x14ac:dyDescent="0.3">
      <c r="A44" s="19" t="s">
        <v>1058</v>
      </c>
      <c r="B44" s="19" t="s">
        <v>1059</v>
      </c>
      <c r="C44" s="19" t="s">
        <v>630</v>
      </c>
      <c r="D44" s="20">
        <v>1</v>
      </c>
      <c r="E44" s="22">
        <f>TRUNC(SUMIF(V43:V47, RIGHTB(O44, 1), F43:F47)*U44, 2)</f>
        <v>0</v>
      </c>
      <c r="F44" s="25">
        <f>TRUNC(E44*D44,1)</f>
        <v>0</v>
      </c>
      <c r="G44" s="22">
        <v>0</v>
      </c>
      <c r="H44" s="25">
        <f>TRUNC(G44*D44,1)</f>
        <v>0</v>
      </c>
      <c r="I44" s="22">
        <v>0</v>
      </c>
      <c r="J44" s="25">
        <f>TRUNC(I44*D44,1)</f>
        <v>0</v>
      </c>
      <c r="K44" s="22">
        <f t="shared" si="4"/>
        <v>0</v>
      </c>
      <c r="L44" s="25">
        <f t="shared" si="4"/>
        <v>0</v>
      </c>
      <c r="M44" s="19" t="s">
        <v>52</v>
      </c>
      <c r="N44" s="1" t="s">
        <v>544</v>
      </c>
      <c r="O44" s="1" t="s">
        <v>649</v>
      </c>
      <c r="P44" s="1" t="s">
        <v>67</v>
      </c>
      <c r="Q44" s="1" t="s">
        <v>67</v>
      </c>
      <c r="R44" s="1" t="s">
        <v>67</v>
      </c>
      <c r="S44">
        <v>0</v>
      </c>
      <c r="T44">
        <v>0</v>
      </c>
      <c r="U44">
        <v>0.15</v>
      </c>
      <c r="AV44" s="1" t="s">
        <v>52</v>
      </c>
      <c r="AW44" s="1" t="s">
        <v>1060</v>
      </c>
      <c r="AX44" s="1" t="s">
        <v>52</v>
      </c>
      <c r="AY44" s="1" t="s">
        <v>52</v>
      </c>
      <c r="AZ44" s="1" t="s">
        <v>52</v>
      </c>
    </row>
    <row r="45" spans="1:52" ht="30" customHeight="1" x14ac:dyDescent="0.3">
      <c r="A45" s="19" t="s">
        <v>1061</v>
      </c>
      <c r="B45" s="19" t="s">
        <v>1062</v>
      </c>
      <c r="C45" s="19" t="s">
        <v>630</v>
      </c>
      <c r="D45" s="20">
        <v>1</v>
      </c>
      <c r="E45" s="22">
        <f>TRUNC(SUMIF(W43:W47, RIGHTB(O45, 1), F43:F47)*U45, 2)</f>
        <v>0</v>
      </c>
      <c r="F45" s="25">
        <f>TRUNC(E45*D45,1)</f>
        <v>0</v>
      </c>
      <c r="G45" s="22">
        <v>0</v>
      </c>
      <c r="H45" s="25">
        <f>TRUNC(G45*D45,1)</f>
        <v>0</v>
      </c>
      <c r="I45" s="22">
        <v>0</v>
      </c>
      <c r="J45" s="25">
        <f>TRUNC(I45*D45,1)</f>
        <v>0</v>
      </c>
      <c r="K45" s="22">
        <f t="shared" si="4"/>
        <v>0</v>
      </c>
      <c r="L45" s="25">
        <f t="shared" si="4"/>
        <v>0</v>
      </c>
      <c r="M45" s="19" t="s">
        <v>52</v>
      </c>
      <c r="N45" s="1" t="s">
        <v>544</v>
      </c>
      <c r="O45" s="1" t="s">
        <v>669</v>
      </c>
      <c r="P45" s="1" t="s">
        <v>67</v>
      </c>
      <c r="Q45" s="1" t="s">
        <v>67</v>
      </c>
      <c r="R45" s="1" t="s">
        <v>67</v>
      </c>
      <c r="S45">
        <v>0</v>
      </c>
      <c r="T45">
        <v>0</v>
      </c>
      <c r="U45">
        <v>0.02</v>
      </c>
      <c r="AV45" s="1" t="s">
        <v>52</v>
      </c>
      <c r="AW45" s="1" t="s">
        <v>1063</v>
      </c>
      <c r="AX45" s="1" t="s">
        <v>52</v>
      </c>
      <c r="AY45" s="1" t="s">
        <v>52</v>
      </c>
      <c r="AZ45" s="1" t="s">
        <v>52</v>
      </c>
    </row>
    <row r="46" spans="1:52" ht="30" customHeight="1" x14ac:dyDescent="0.3">
      <c r="A46" s="19" t="s">
        <v>681</v>
      </c>
      <c r="B46" s="19" t="s">
        <v>634</v>
      </c>
      <c r="C46" s="19" t="s">
        <v>635</v>
      </c>
      <c r="D46" s="20">
        <v>9.6000000000000002E-2</v>
      </c>
      <c r="E46" s="22">
        <f>단가대비표!O177</f>
        <v>0</v>
      </c>
      <c r="F46" s="25">
        <f>TRUNC(E46*D46,1)</f>
        <v>0</v>
      </c>
      <c r="G46" s="22">
        <f>단가대비표!P177</f>
        <v>0</v>
      </c>
      <c r="H46" s="25">
        <f>TRUNC(G46*D46,1)</f>
        <v>0</v>
      </c>
      <c r="I46" s="22">
        <f>단가대비표!V177</f>
        <v>0</v>
      </c>
      <c r="J46" s="25">
        <f>TRUNC(I46*D46,1)</f>
        <v>0</v>
      </c>
      <c r="K46" s="22">
        <f t="shared" si="4"/>
        <v>0</v>
      </c>
      <c r="L46" s="25">
        <f t="shared" si="4"/>
        <v>0</v>
      </c>
      <c r="M46" s="19" t="s">
        <v>52</v>
      </c>
      <c r="N46" s="1" t="s">
        <v>544</v>
      </c>
      <c r="O46" s="1" t="s">
        <v>682</v>
      </c>
      <c r="P46" s="1" t="s">
        <v>67</v>
      </c>
      <c r="Q46" s="1" t="s">
        <v>67</v>
      </c>
      <c r="R46" s="1" t="s">
        <v>66</v>
      </c>
      <c r="X46">
        <v>3</v>
      </c>
      <c r="AV46" s="1" t="s">
        <v>52</v>
      </c>
      <c r="AW46" s="1" t="s">
        <v>1064</v>
      </c>
      <c r="AX46" s="1" t="s">
        <v>52</v>
      </c>
      <c r="AY46" s="1" t="s">
        <v>52</v>
      </c>
      <c r="AZ46" s="1" t="s">
        <v>52</v>
      </c>
    </row>
    <row r="47" spans="1:52" ht="30" customHeight="1" x14ac:dyDescent="0.3">
      <c r="A47" s="19" t="s">
        <v>647</v>
      </c>
      <c r="B47" s="19" t="s">
        <v>648</v>
      </c>
      <c r="C47" s="19" t="s">
        <v>630</v>
      </c>
      <c r="D47" s="20">
        <v>1</v>
      </c>
      <c r="E47" s="22">
        <f>TRUNC(SUMIF(X43:X47, RIGHTB(O47, 1), H43:H47)*U47, 2)</f>
        <v>0</v>
      </c>
      <c r="F47" s="25">
        <f>TRUNC(E47*D47,1)</f>
        <v>0</v>
      </c>
      <c r="G47" s="22">
        <v>0</v>
      </c>
      <c r="H47" s="25">
        <f>TRUNC(G47*D47,1)</f>
        <v>0</v>
      </c>
      <c r="I47" s="22">
        <v>0</v>
      </c>
      <c r="J47" s="25">
        <f>TRUNC(I47*D47,1)</f>
        <v>0</v>
      </c>
      <c r="K47" s="22">
        <f t="shared" si="4"/>
        <v>0</v>
      </c>
      <c r="L47" s="25">
        <f t="shared" si="4"/>
        <v>0</v>
      </c>
      <c r="M47" s="19" t="s">
        <v>52</v>
      </c>
      <c r="N47" s="1" t="s">
        <v>544</v>
      </c>
      <c r="O47" s="1" t="s">
        <v>687</v>
      </c>
      <c r="P47" s="1" t="s">
        <v>67</v>
      </c>
      <c r="Q47" s="1" t="s">
        <v>67</v>
      </c>
      <c r="R47" s="1" t="s">
        <v>67</v>
      </c>
      <c r="S47">
        <v>1</v>
      </c>
      <c r="T47">
        <v>0</v>
      </c>
      <c r="U47">
        <v>0.03</v>
      </c>
      <c r="AV47" s="1" t="s">
        <v>52</v>
      </c>
      <c r="AW47" s="1" t="s">
        <v>1065</v>
      </c>
      <c r="AX47" s="1" t="s">
        <v>52</v>
      </c>
      <c r="AY47" s="1" t="s">
        <v>52</v>
      </c>
      <c r="AZ47" s="1" t="s">
        <v>52</v>
      </c>
    </row>
    <row r="48" spans="1:52" ht="30" customHeight="1" x14ac:dyDescent="0.3">
      <c r="A48" s="19" t="s">
        <v>1027</v>
      </c>
      <c r="B48" s="19" t="s">
        <v>52</v>
      </c>
      <c r="C48" s="19" t="s">
        <v>52</v>
      </c>
      <c r="D48" s="20"/>
      <c r="E48" s="22"/>
      <c r="F48" s="25">
        <f>TRUNC(SUMIF(N43:N47, N42, F43:F47),0)</f>
        <v>0</v>
      </c>
      <c r="G48" s="22"/>
      <c r="H48" s="25">
        <f>TRUNC(SUMIF(N43:N47, N42, H43:H47),0)</f>
        <v>0</v>
      </c>
      <c r="I48" s="22"/>
      <c r="J48" s="25">
        <f>TRUNC(SUMIF(N43:N47, N42, J43:J47),0)</f>
        <v>0</v>
      </c>
      <c r="K48" s="22"/>
      <c r="L48" s="25">
        <f>F48+H48+J48</f>
        <v>0</v>
      </c>
      <c r="M48" s="19" t="s">
        <v>52</v>
      </c>
      <c r="N48" s="1" t="s">
        <v>117</v>
      </c>
      <c r="O48" s="1" t="s">
        <v>117</v>
      </c>
      <c r="P48" s="1" t="s">
        <v>52</v>
      </c>
      <c r="Q48" s="1" t="s">
        <v>52</v>
      </c>
      <c r="R48" s="1" t="s">
        <v>52</v>
      </c>
      <c r="AV48" s="1" t="s">
        <v>52</v>
      </c>
      <c r="AW48" s="1" t="s">
        <v>52</v>
      </c>
      <c r="AX48" s="1" t="s">
        <v>52</v>
      </c>
      <c r="AY48" s="1" t="s">
        <v>52</v>
      </c>
      <c r="AZ48" s="1" t="s">
        <v>52</v>
      </c>
    </row>
    <row r="49" spans="1:52" ht="30" customHeight="1" x14ac:dyDescent="0.3">
      <c r="A49" s="20"/>
      <c r="B49" s="20"/>
      <c r="C49" s="20"/>
      <c r="D49" s="20"/>
      <c r="E49" s="22"/>
      <c r="F49" s="25"/>
      <c r="G49" s="22"/>
      <c r="H49" s="25"/>
      <c r="I49" s="22"/>
      <c r="J49" s="25"/>
      <c r="K49" s="22"/>
      <c r="L49" s="25"/>
      <c r="M49" s="20"/>
    </row>
    <row r="50" spans="1:52" ht="30" customHeight="1" x14ac:dyDescent="0.3">
      <c r="A50" s="16" t="s">
        <v>1066</v>
      </c>
      <c r="B50" s="17"/>
      <c r="C50" s="17"/>
      <c r="D50" s="17"/>
      <c r="E50" s="21"/>
      <c r="F50" s="24"/>
      <c r="G50" s="21"/>
      <c r="H50" s="24"/>
      <c r="I50" s="21"/>
      <c r="J50" s="24"/>
      <c r="K50" s="21"/>
      <c r="L50" s="24"/>
      <c r="M50" s="18"/>
      <c r="N50" s="1" t="s">
        <v>534</v>
      </c>
    </row>
    <row r="51" spans="1:52" ht="30" customHeight="1" x14ac:dyDescent="0.3">
      <c r="A51" s="19" t="s">
        <v>1068</v>
      </c>
      <c r="B51" s="19" t="s">
        <v>1069</v>
      </c>
      <c r="C51" s="19" t="s">
        <v>122</v>
      </c>
      <c r="D51" s="20">
        <v>1.05</v>
      </c>
      <c r="E51" s="22">
        <f>단가대비표!O11</f>
        <v>0</v>
      </c>
      <c r="F51" s="25">
        <f>TRUNC(E51*D51,1)</f>
        <v>0</v>
      </c>
      <c r="G51" s="22">
        <f>단가대비표!P11</f>
        <v>0</v>
      </c>
      <c r="H51" s="25">
        <f>TRUNC(G51*D51,1)</f>
        <v>0</v>
      </c>
      <c r="I51" s="22">
        <f>단가대비표!V11</f>
        <v>0</v>
      </c>
      <c r="J51" s="25">
        <f>TRUNC(I51*D51,1)</f>
        <v>0</v>
      </c>
      <c r="K51" s="22">
        <f t="shared" ref="K51:L54" si="5">TRUNC(E51+G51+I51,1)</f>
        <v>0</v>
      </c>
      <c r="L51" s="25">
        <f t="shared" si="5"/>
        <v>0</v>
      </c>
      <c r="M51" s="19" t="s">
        <v>52</v>
      </c>
      <c r="N51" s="1" t="s">
        <v>534</v>
      </c>
      <c r="O51" s="1" t="s">
        <v>1070</v>
      </c>
      <c r="P51" s="1" t="s">
        <v>67</v>
      </c>
      <c r="Q51" s="1" t="s">
        <v>67</v>
      </c>
      <c r="R51" s="1" t="s">
        <v>66</v>
      </c>
      <c r="V51">
        <v>1</v>
      </c>
      <c r="AV51" s="1" t="s">
        <v>52</v>
      </c>
      <c r="AW51" s="1" t="s">
        <v>1071</v>
      </c>
      <c r="AX51" s="1" t="s">
        <v>52</v>
      </c>
      <c r="AY51" s="1" t="s">
        <v>52</v>
      </c>
      <c r="AZ51" s="1" t="s">
        <v>52</v>
      </c>
    </row>
    <row r="52" spans="1:52" ht="30" customHeight="1" x14ac:dyDescent="0.3">
      <c r="A52" s="19" t="s">
        <v>1061</v>
      </c>
      <c r="B52" s="19" t="s">
        <v>1062</v>
      </c>
      <c r="C52" s="19" t="s">
        <v>630</v>
      </c>
      <c r="D52" s="20">
        <v>1</v>
      </c>
      <c r="E52" s="22">
        <f>TRUNC(SUMIF(V51:V54, RIGHTB(O52, 1), F51:F54)*U52, 2)</f>
        <v>0</v>
      </c>
      <c r="F52" s="25">
        <f>TRUNC(E52*D52,1)</f>
        <v>0</v>
      </c>
      <c r="G52" s="22">
        <v>0</v>
      </c>
      <c r="H52" s="25">
        <f>TRUNC(G52*D52,1)</f>
        <v>0</v>
      </c>
      <c r="I52" s="22">
        <v>0</v>
      </c>
      <c r="J52" s="25">
        <f>TRUNC(I52*D52,1)</f>
        <v>0</v>
      </c>
      <c r="K52" s="22">
        <f t="shared" si="5"/>
        <v>0</v>
      </c>
      <c r="L52" s="25">
        <f t="shared" si="5"/>
        <v>0</v>
      </c>
      <c r="M52" s="19" t="s">
        <v>52</v>
      </c>
      <c r="N52" s="1" t="s">
        <v>534</v>
      </c>
      <c r="O52" s="1" t="s">
        <v>649</v>
      </c>
      <c r="P52" s="1" t="s">
        <v>67</v>
      </c>
      <c r="Q52" s="1" t="s">
        <v>67</v>
      </c>
      <c r="R52" s="1" t="s">
        <v>67</v>
      </c>
      <c r="S52">
        <v>0</v>
      </c>
      <c r="T52">
        <v>0</v>
      </c>
      <c r="U52">
        <v>0.02</v>
      </c>
      <c r="AV52" s="1" t="s">
        <v>52</v>
      </c>
      <c r="AW52" s="1" t="s">
        <v>1072</v>
      </c>
      <c r="AX52" s="1" t="s">
        <v>52</v>
      </c>
      <c r="AY52" s="1" t="s">
        <v>52</v>
      </c>
      <c r="AZ52" s="1" t="s">
        <v>52</v>
      </c>
    </row>
    <row r="53" spans="1:52" ht="30" customHeight="1" x14ac:dyDescent="0.3">
      <c r="A53" s="19" t="s">
        <v>1073</v>
      </c>
      <c r="B53" s="19" t="s">
        <v>634</v>
      </c>
      <c r="C53" s="19" t="s">
        <v>635</v>
      </c>
      <c r="D53" s="20">
        <v>1.4E-2</v>
      </c>
      <c r="E53" s="22">
        <f>단가대비표!O178</f>
        <v>0</v>
      </c>
      <c r="F53" s="25">
        <f>TRUNC(E53*D53,1)</f>
        <v>0</v>
      </c>
      <c r="G53" s="22">
        <f>단가대비표!P178</f>
        <v>0</v>
      </c>
      <c r="H53" s="25">
        <f>TRUNC(G53*D53,1)</f>
        <v>0</v>
      </c>
      <c r="I53" s="22">
        <f>단가대비표!V178</f>
        <v>0</v>
      </c>
      <c r="J53" s="25">
        <f>TRUNC(I53*D53,1)</f>
        <v>0</v>
      </c>
      <c r="K53" s="22">
        <f t="shared" si="5"/>
        <v>0</v>
      </c>
      <c r="L53" s="25">
        <f t="shared" si="5"/>
        <v>0</v>
      </c>
      <c r="M53" s="19" t="s">
        <v>52</v>
      </c>
      <c r="N53" s="1" t="s">
        <v>534</v>
      </c>
      <c r="O53" s="1" t="s">
        <v>1074</v>
      </c>
      <c r="P53" s="1" t="s">
        <v>67</v>
      </c>
      <c r="Q53" s="1" t="s">
        <v>67</v>
      </c>
      <c r="R53" s="1" t="s">
        <v>66</v>
      </c>
      <c r="W53">
        <v>2</v>
      </c>
      <c r="AV53" s="1" t="s">
        <v>52</v>
      </c>
      <c r="AW53" s="1" t="s">
        <v>1075</v>
      </c>
      <c r="AX53" s="1" t="s">
        <v>52</v>
      </c>
      <c r="AY53" s="1" t="s">
        <v>52</v>
      </c>
      <c r="AZ53" s="1" t="s">
        <v>52</v>
      </c>
    </row>
    <row r="54" spans="1:52" ht="30" customHeight="1" x14ac:dyDescent="0.3">
      <c r="A54" s="19" t="s">
        <v>647</v>
      </c>
      <c r="B54" s="19" t="s">
        <v>648</v>
      </c>
      <c r="C54" s="19" t="s">
        <v>630</v>
      </c>
      <c r="D54" s="20">
        <v>1</v>
      </c>
      <c r="E54" s="22">
        <f>TRUNC(SUMIF(W51:W54, RIGHTB(O54, 1), H51:H54)*U54, 2)</f>
        <v>0</v>
      </c>
      <c r="F54" s="25">
        <f>TRUNC(E54*D54,1)</f>
        <v>0</v>
      </c>
      <c r="G54" s="22">
        <v>0</v>
      </c>
      <c r="H54" s="25">
        <f>TRUNC(G54*D54,1)</f>
        <v>0</v>
      </c>
      <c r="I54" s="22">
        <v>0</v>
      </c>
      <c r="J54" s="25">
        <f>TRUNC(I54*D54,1)</f>
        <v>0</v>
      </c>
      <c r="K54" s="22">
        <f t="shared" si="5"/>
        <v>0</v>
      </c>
      <c r="L54" s="25">
        <f t="shared" si="5"/>
        <v>0</v>
      </c>
      <c r="M54" s="19" t="s">
        <v>52</v>
      </c>
      <c r="N54" s="1" t="s">
        <v>534</v>
      </c>
      <c r="O54" s="1" t="s">
        <v>669</v>
      </c>
      <c r="P54" s="1" t="s">
        <v>67</v>
      </c>
      <c r="Q54" s="1" t="s">
        <v>67</v>
      </c>
      <c r="R54" s="1" t="s">
        <v>67</v>
      </c>
      <c r="S54">
        <v>1</v>
      </c>
      <c r="T54">
        <v>0</v>
      </c>
      <c r="U54">
        <v>0.03</v>
      </c>
      <c r="AV54" s="1" t="s">
        <v>52</v>
      </c>
      <c r="AW54" s="1" t="s">
        <v>1076</v>
      </c>
      <c r="AX54" s="1" t="s">
        <v>52</v>
      </c>
      <c r="AY54" s="1" t="s">
        <v>52</v>
      </c>
      <c r="AZ54" s="1" t="s">
        <v>52</v>
      </c>
    </row>
    <row r="55" spans="1:52" ht="30" customHeight="1" x14ac:dyDescent="0.3">
      <c r="A55" s="19" t="s">
        <v>1027</v>
      </c>
      <c r="B55" s="19" t="s">
        <v>52</v>
      </c>
      <c r="C55" s="19" t="s">
        <v>52</v>
      </c>
      <c r="D55" s="20"/>
      <c r="E55" s="22"/>
      <c r="F55" s="25">
        <f>TRUNC(SUMIF(N51:N54, N50, F51:F54),0)</f>
        <v>0</v>
      </c>
      <c r="G55" s="22"/>
      <c r="H55" s="25">
        <f>TRUNC(SUMIF(N51:N54, N50, H51:H54),0)</f>
        <v>0</v>
      </c>
      <c r="I55" s="22"/>
      <c r="J55" s="25">
        <f>TRUNC(SUMIF(N51:N54, N50, J51:J54),0)</f>
        <v>0</v>
      </c>
      <c r="K55" s="22"/>
      <c r="L55" s="25">
        <f>F55+H55+J55</f>
        <v>0</v>
      </c>
      <c r="M55" s="19" t="s">
        <v>52</v>
      </c>
      <c r="N55" s="1" t="s">
        <v>117</v>
      </c>
      <c r="O55" s="1" t="s">
        <v>117</v>
      </c>
      <c r="P55" s="1" t="s">
        <v>52</v>
      </c>
      <c r="Q55" s="1" t="s">
        <v>52</v>
      </c>
      <c r="R55" s="1" t="s">
        <v>52</v>
      </c>
      <c r="AV55" s="1" t="s">
        <v>52</v>
      </c>
      <c r="AW55" s="1" t="s">
        <v>52</v>
      </c>
      <c r="AX55" s="1" t="s">
        <v>52</v>
      </c>
      <c r="AY55" s="1" t="s">
        <v>52</v>
      </c>
      <c r="AZ55" s="1" t="s">
        <v>52</v>
      </c>
    </row>
    <row r="56" spans="1:52" ht="30" customHeight="1" x14ac:dyDescent="0.3">
      <c r="A56" s="20"/>
      <c r="B56" s="20"/>
      <c r="C56" s="20"/>
      <c r="D56" s="20"/>
      <c r="E56" s="22"/>
      <c r="F56" s="25"/>
      <c r="G56" s="22"/>
      <c r="H56" s="25"/>
      <c r="I56" s="22"/>
      <c r="J56" s="25"/>
      <c r="K56" s="22"/>
      <c r="L56" s="25"/>
      <c r="M56" s="20"/>
    </row>
    <row r="57" spans="1:52" ht="30" customHeight="1" x14ac:dyDescent="0.3">
      <c r="A57" s="16" t="s">
        <v>1077</v>
      </c>
      <c r="B57" s="17"/>
      <c r="C57" s="17"/>
      <c r="D57" s="17"/>
      <c r="E57" s="21"/>
      <c r="F57" s="24"/>
      <c r="G57" s="21"/>
      <c r="H57" s="24"/>
      <c r="I57" s="21"/>
      <c r="J57" s="24"/>
      <c r="K57" s="21"/>
      <c r="L57" s="24"/>
      <c r="M57" s="18"/>
      <c r="N57" s="1" t="s">
        <v>539</v>
      </c>
    </row>
    <row r="58" spans="1:52" ht="30" customHeight="1" x14ac:dyDescent="0.3">
      <c r="A58" s="19" t="s">
        <v>1068</v>
      </c>
      <c r="B58" s="19" t="s">
        <v>1078</v>
      </c>
      <c r="C58" s="19" t="s">
        <v>122</v>
      </c>
      <c r="D58" s="20">
        <v>1.05</v>
      </c>
      <c r="E58" s="22">
        <f>단가대비표!O12</f>
        <v>0</v>
      </c>
      <c r="F58" s="25">
        <f>TRUNC(E58*D58,1)</f>
        <v>0</v>
      </c>
      <c r="G58" s="22">
        <f>단가대비표!P12</f>
        <v>0</v>
      </c>
      <c r="H58" s="25">
        <f>TRUNC(G58*D58,1)</f>
        <v>0</v>
      </c>
      <c r="I58" s="22">
        <f>단가대비표!V12</f>
        <v>0</v>
      </c>
      <c r="J58" s="25">
        <f>TRUNC(I58*D58,1)</f>
        <v>0</v>
      </c>
      <c r="K58" s="22">
        <f t="shared" ref="K58:L61" si="6">TRUNC(E58+G58+I58,1)</f>
        <v>0</v>
      </c>
      <c r="L58" s="25">
        <f t="shared" si="6"/>
        <v>0</v>
      </c>
      <c r="M58" s="19" t="s">
        <v>52</v>
      </c>
      <c r="N58" s="1" t="s">
        <v>539</v>
      </c>
      <c r="O58" s="1" t="s">
        <v>1079</v>
      </c>
      <c r="P58" s="1" t="s">
        <v>67</v>
      </c>
      <c r="Q58" s="1" t="s">
        <v>67</v>
      </c>
      <c r="R58" s="1" t="s">
        <v>66</v>
      </c>
      <c r="V58">
        <v>1</v>
      </c>
      <c r="AV58" s="1" t="s">
        <v>52</v>
      </c>
      <c r="AW58" s="1" t="s">
        <v>1080</v>
      </c>
      <c r="AX58" s="1" t="s">
        <v>52</v>
      </c>
      <c r="AY58" s="1" t="s">
        <v>52</v>
      </c>
      <c r="AZ58" s="1" t="s">
        <v>52</v>
      </c>
    </row>
    <row r="59" spans="1:52" ht="30" customHeight="1" x14ac:dyDescent="0.3">
      <c r="A59" s="19" t="s">
        <v>1061</v>
      </c>
      <c r="B59" s="19" t="s">
        <v>1062</v>
      </c>
      <c r="C59" s="19" t="s">
        <v>630</v>
      </c>
      <c r="D59" s="20">
        <v>1</v>
      </c>
      <c r="E59" s="22">
        <f>TRUNC(SUMIF(V58:V61, RIGHTB(O59, 1), F58:F61)*U59, 2)</f>
        <v>0</v>
      </c>
      <c r="F59" s="25">
        <f>TRUNC(E59*D59,1)</f>
        <v>0</v>
      </c>
      <c r="G59" s="22">
        <v>0</v>
      </c>
      <c r="H59" s="25">
        <f>TRUNC(G59*D59,1)</f>
        <v>0</v>
      </c>
      <c r="I59" s="22">
        <v>0</v>
      </c>
      <c r="J59" s="25">
        <f>TRUNC(I59*D59,1)</f>
        <v>0</v>
      </c>
      <c r="K59" s="22">
        <f t="shared" si="6"/>
        <v>0</v>
      </c>
      <c r="L59" s="25">
        <f t="shared" si="6"/>
        <v>0</v>
      </c>
      <c r="M59" s="19" t="s">
        <v>52</v>
      </c>
      <c r="N59" s="1" t="s">
        <v>539</v>
      </c>
      <c r="O59" s="1" t="s">
        <v>649</v>
      </c>
      <c r="P59" s="1" t="s">
        <v>67</v>
      </c>
      <c r="Q59" s="1" t="s">
        <v>67</v>
      </c>
      <c r="R59" s="1" t="s">
        <v>67</v>
      </c>
      <c r="S59">
        <v>0</v>
      </c>
      <c r="T59">
        <v>0</v>
      </c>
      <c r="U59">
        <v>0.02</v>
      </c>
      <c r="AV59" s="1" t="s">
        <v>52</v>
      </c>
      <c r="AW59" s="1" t="s">
        <v>1081</v>
      </c>
      <c r="AX59" s="1" t="s">
        <v>52</v>
      </c>
      <c r="AY59" s="1" t="s">
        <v>52</v>
      </c>
      <c r="AZ59" s="1" t="s">
        <v>52</v>
      </c>
    </row>
    <row r="60" spans="1:52" ht="30" customHeight="1" x14ac:dyDescent="0.3">
      <c r="A60" s="19" t="s">
        <v>1073</v>
      </c>
      <c r="B60" s="19" t="s">
        <v>634</v>
      </c>
      <c r="C60" s="19" t="s">
        <v>635</v>
      </c>
      <c r="D60" s="20">
        <v>2.5999999999999999E-2</v>
      </c>
      <c r="E60" s="22">
        <f>단가대비표!O178</f>
        <v>0</v>
      </c>
      <c r="F60" s="25">
        <f>TRUNC(E60*D60,1)</f>
        <v>0</v>
      </c>
      <c r="G60" s="22">
        <f>단가대비표!P178</f>
        <v>0</v>
      </c>
      <c r="H60" s="25">
        <f>TRUNC(G60*D60,1)</f>
        <v>0</v>
      </c>
      <c r="I60" s="22">
        <f>단가대비표!V178</f>
        <v>0</v>
      </c>
      <c r="J60" s="25">
        <f>TRUNC(I60*D60,1)</f>
        <v>0</v>
      </c>
      <c r="K60" s="22">
        <f t="shared" si="6"/>
        <v>0</v>
      </c>
      <c r="L60" s="25">
        <f t="shared" si="6"/>
        <v>0</v>
      </c>
      <c r="M60" s="19" t="s">
        <v>52</v>
      </c>
      <c r="N60" s="1" t="s">
        <v>539</v>
      </c>
      <c r="O60" s="1" t="s">
        <v>1074</v>
      </c>
      <c r="P60" s="1" t="s">
        <v>67</v>
      </c>
      <c r="Q60" s="1" t="s">
        <v>67</v>
      </c>
      <c r="R60" s="1" t="s">
        <v>66</v>
      </c>
      <c r="W60">
        <v>2</v>
      </c>
      <c r="AV60" s="1" t="s">
        <v>52</v>
      </c>
      <c r="AW60" s="1" t="s">
        <v>1082</v>
      </c>
      <c r="AX60" s="1" t="s">
        <v>52</v>
      </c>
      <c r="AY60" s="1" t="s">
        <v>52</v>
      </c>
      <c r="AZ60" s="1" t="s">
        <v>52</v>
      </c>
    </row>
    <row r="61" spans="1:52" ht="30" customHeight="1" x14ac:dyDescent="0.3">
      <c r="A61" s="19" t="s">
        <v>647</v>
      </c>
      <c r="B61" s="19" t="s">
        <v>648</v>
      </c>
      <c r="C61" s="19" t="s">
        <v>630</v>
      </c>
      <c r="D61" s="20">
        <v>1</v>
      </c>
      <c r="E61" s="22">
        <f>TRUNC(SUMIF(W58:W61, RIGHTB(O61, 1), H58:H61)*U61, 2)</f>
        <v>0</v>
      </c>
      <c r="F61" s="25">
        <f>TRUNC(E61*D61,1)</f>
        <v>0</v>
      </c>
      <c r="G61" s="22">
        <v>0</v>
      </c>
      <c r="H61" s="25">
        <f>TRUNC(G61*D61,1)</f>
        <v>0</v>
      </c>
      <c r="I61" s="22">
        <v>0</v>
      </c>
      <c r="J61" s="25">
        <f>TRUNC(I61*D61,1)</f>
        <v>0</v>
      </c>
      <c r="K61" s="22">
        <f t="shared" si="6"/>
        <v>0</v>
      </c>
      <c r="L61" s="25">
        <f t="shared" si="6"/>
        <v>0</v>
      </c>
      <c r="M61" s="19" t="s">
        <v>52</v>
      </c>
      <c r="N61" s="1" t="s">
        <v>539</v>
      </c>
      <c r="O61" s="1" t="s">
        <v>669</v>
      </c>
      <c r="P61" s="1" t="s">
        <v>67</v>
      </c>
      <c r="Q61" s="1" t="s">
        <v>67</v>
      </c>
      <c r="R61" s="1" t="s">
        <v>67</v>
      </c>
      <c r="S61">
        <v>1</v>
      </c>
      <c r="T61">
        <v>0</v>
      </c>
      <c r="U61">
        <v>0.03</v>
      </c>
      <c r="AV61" s="1" t="s">
        <v>52</v>
      </c>
      <c r="AW61" s="1" t="s">
        <v>1083</v>
      </c>
      <c r="AX61" s="1" t="s">
        <v>52</v>
      </c>
      <c r="AY61" s="1" t="s">
        <v>52</v>
      </c>
      <c r="AZ61" s="1" t="s">
        <v>52</v>
      </c>
    </row>
    <row r="62" spans="1:52" ht="30" customHeight="1" x14ac:dyDescent="0.3">
      <c r="A62" s="19" t="s">
        <v>1027</v>
      </c>
      <c r="B62" s="19" t="s">
        <v>52</v>
      </c>
      <c r="C62" s="19" t="s">
        <v>52</v>
      </c>
      <c r="D62" s="20"/>
      <c r="E62" s="22"/>
      <c r="F62" s="25">
        <f>TRUNC(SUMIF(N58:N61, N57, F58:F61),0)</f>
        <v>0</v>
      </c>
      <c r="G62" s="22"/>
      <c r="H62" s="25">
        <f>TRUNC(SUMIF(N58:N61, N57, H58:H61),0)</f>
        <v>0</v>
      </c>
      <c r="I62" s="22"/>
      <c r="J62" s="25">
        <f>TRUNC(SUMIF(N58:N61, N57, J58:J61),0)</f>
        <v>0</v>
      </c>
      <c r="K62" s="22"/>
      <c r="L62" s="25">
        <f>F62+H62+J62</f>
        <v>0</v>
      </c>
      <c r="M62" s="19" t="s">
        <v>52</v>
      </c>
      <c r="N62" s="1" t="s">
        <v>117</v>
      </c>
      <c r="O62" s="1" t="s">
        <v>117</v>
      </c>
      <c r="P62" s="1" t="s">
        <v>52</v>
      </c>
      <c r="Q62" s="1" t="s">
        <v>52</v>
      </c>
      <c r="R62" s="1" t="s">
        <v>52</v>
      </c>
      <c r="AV62" s="1" t="s">
        <v>52</v>
      </c>
      <c r="AW62" s="1" t="s">
        <v>52</v>
      </c>
      <c r="AX62" s="1" t="s">
        <v>52</v>
      </c>
      <c r="AY62" s="1" t="s">
        <v>52</v>
      </c>
      <c r="AZ62" s="1" t="s">
        <v>52</v>
      </c>
    </row>
    <row r="63" spans="1:52" ht="30" customHeight="1" x14ac:dyDescent="0.3">
      <c r="A63" s="20"/>
      <c r="B63" s="20"/>
      <c r="C63" s="20"/>
      <c r="D63" s="20"/>
      <c r="E63" s="22"/>
      <c r="F63" s="25"/>
      <c r="G63" s="22"/>
      <c r="H63" s="25"/>
      <c r="I63" s="22"/>
      <c r="J63" s="25"/>
      <c r="K63" s="22"/>
      <c r="L63" s="25"/>
      <c r="M63" s="20"/>
    </row>
    <row r="64" spans="1:52" ht="30" customHeight="1" x14ac:dyDescent="0.3">
      <c r="A64" s="16" t="s">
        <v>1084</v>
      </c>
      <c r="B64" s="17"/>
      <c r="C64" s="17"/>
      <c r="D64" s="17"/>
      <c r="E64" s="21"/>
      <c r="F64" s="24"/>
      <c r="G64" s="21"/>
      <c r="H64" s="24"/>
      <c r="I64" s="21"/>
      <c r="J64" s="24"/>
      <c r="K64" s="21"/>
      <c r="L64" s="24"/>
      <c r="M64" s="18"/>
      <c r="N64" s="1" t="s">
        <v>840</v>
      </c>
    </row>
    <row r="65" spans="1:52" ht="30" customHeight="1" x14ac:dyDescent="0.3">
      <c r="A65" s="19" t="s">
        <v>681</v>
      </c>
      <c r="B65" s="19" t="s">
        <v>634</v>
      </c>
      <c r="C65" s="19" t="s">
        <v>635</v>
      </c>
      <c r="D65" s="20">
        <v>2.4E-2</v>
      </c>
      <c r="E65" s="22">
        <f>단가대비표!O177</f>
        <v>0</v>
      </c>
      <c r="F65" s="25">
        <f>TRUNC(E65*D65,1)</f>
        <v>0</v>
      </c>
      <c r="G65" s="22">
        <f>단가대비표!P177</f>
        <v>0</v>
      </c>
      <c r="H65" s="25">
        <f>TRUNC(G65*D65,1)</f>
        <v>0</v>
      </c>
      <c r="I65" s="22">
        <f>단가대비표!V177</f>
        <v>0</v>
      </c>
      <c r="J65" s="25">
        <f>TRUNC(I65*D65,1)</f>
        <v>0</v>
      </c>
      <c r="K65" s="22">
        <f>TRUNC(E65+G65+I65,1)</f>
        <v>0</v>
      </c>
      <c r="L65" s="25">
        <f>TRUNC(F65+H65+J65,1)</f>
        <v>0</v>
      </c>
      <c r="M65" s="19" t="s">
        <v>52</v>
      </c>
      <c r="N65" s="1" t="s">
        <v>840</v>
      </c>
      <c r="O65" s="1" t="s">
        <v>682</v>
      </c>
      <c r="P65" s="1" t="s">
        <v>67</v>
      </c>
      <c r="Q65" s="1" t="s">
        <v>67</v>
      </c>
      <c r="R65" s="1" t="s">
        <v>66</v>
      </c>
      <c r="V65">
        <v>1</v>
      </c>
      <c r="AV65" s="1" t="s">
        <v>52</v>
      </c>
      <c r="AW65" s="1" t="s">
        <v>1085</v>
      </c>
      <c r="AX65" s="1" t="s">
        <v>52</v>
      </c>
      <c r="AY65" s="1" t="s">
        <v>52</v>
      </c>
      <c r="AZ65" s="1" t="s">
        <v>52</v>
      </c>
    </row>
    <row r="66" spans="1:52" ht="30" customHeight="1" x14ac:dyDescent="0.3">
      <c r="A66" s="19" t="s">
        <v>647</v>
      </c>
      <c r="B66" s="19" t="s">
        <v>648</v>
      </c>
      <c r="C66" s="19" t="s">
        <v>630</v>
      </c>
      <c r="D66" s="20">
        <v>1</v>
      </c>
      <c r="E66" s="22">
        <f>TRUNC(SUMIF(V65:V66, RIGHTB(O66, 1), H65:H66)*U66, 2)</f>
        <v>0</v>
      </c>
      <c r="F66" s="25">
        <f>TRUNC(E66*D66,1)</f>
        <v>0</v>
      </c>
      <c r="G66" s="22">
        <v>0</v>
      </c>
      <c r="H66" s="25">
        <f>TRUNC(G66*D66,1)</f>
        <v>0</v>
      </c>
      <c r="I66" s="22">
        <v>0</v>
      </c>
      <c r="J66" s="25">
        <f>TRUNC(I66*D66,1)</f>
        <v>0</v>
      </c>
      <c r="K66" s="22">
        <f>TRUNC(E66+G66+I66,1)</f>
        <v>0</v>
      </c>
      <c r="L66" s="25">
        <f>TRUNC(F66+H66+J66,1)</f>
        <v>0</v>
      </c>
      <c r="M66" s="19" t="s">
        <v>52</v>
      </c>
      <c r="N66" s="1" t="s">
        <v>840</v>
      </c>
      <c r="O66" s="1" t="s">
        <v>649</v>
      </c>
      <c r="P66" s="1" t="s">
        <v>67</v>
      </c>
      <c r="Q66" s="1" t="s">
        <v>67</v>
      </c>
      <c r="R66" s="1" t="s">
        <v>67</v>
      </c>
      <c r="S66">
        <v>1</v>
      </c>
      <c r="T66">
        <v>0</v>
      </c>
      <c r="U66">
        <v>0.03</v>
      </c>
      <c r="AV66" s="1" t="s">
        <v>52</v>
      </c>
      <c r="AW66" s="1" t="s">
        <v>1086</v>
      </c>
      <c r="AX66" s="1" t="s">
        <v>52</v>
      </c>
      <c r="AY66" s="1" t="s">
        <v>52</v>
      </c>
      <c r="AZ66" s="1" t="s">
        <v>52</v>
      </c>
    </row>
    <row r="67" spans="1:52" ht="30" customHeight="1" x14ac:dyDescent="0.3">
      <c r="A67" s="19" t="s">
        <v>1027</v>
      </c>
      <c r="B67" s="19" t="s">
        <v>52</v>
      </c>
      <c r="C67" s="19" t="s">
        <v>52</v>
      </c>
      <c r="D67" s="20"/>
      <c r="E67" s="22"/>
      <c r="F67" s="25">
        <f>TRUNC(SUMIF(N65:N66, N64, F65:F66),0)</f>
        <v>0</v>
      </c>
      <c r="G67" s="22"/>
      <c r="H67" s="25">
        <f>TRUNC(SUMIF(N65:N66, N64, H65:H66),0)</f>
        <v>0</v>
      </c>
      <c r="I67" s="22"/>
      <c r="J67" s="25">
        <f>TRUNC(SUMIF(N65:N66, N64, J65:J66),0)</f>
        <v>0</v>
      </c>
      <c r="K67" s="22"/>
      <c r="L67" s="25">
        <f>F67+H67+J67</f>
        <v>0</v>
      </c>
      <c r="M67" s="19" t="s">
        <v>52</v>
      </c>
      <c r="N67" s="1" t="s">
        <v>117</v>
      </c>
      <c r="O67" s="1" t="s">
        <v>117</v>
      </c>
      <c r="P67" s="1" t="s">
        <v>52</v>
      </c>
      <c r="Q67" s="1" t="s">
        <v>52</v>
      </c>
      <c r="R67" s="1" t="s">
        <v>52</v>
      </c>
      <c r="AV67" s="1" t="s">
        <v>52</v>
      </c>
      <c r="AW67" s="1" t="s">
        <v>52</v>
      </c>
      <c r="AX67" s="1" t="s">
        <v>52</v>
      </c>
      <c r="AY67" s="1" t="s">
        <v>52</v>
      </c>
      <c r="AZ67" s="1" t="s">
        <v>52</v>
      </c>
    </row>
    <row r="68" spans="1:52" ht="30" customHeight="1" x14ac:dyDescent="0.3">
      <c r="A68" s="20"/>
      <c r="B68" s="20"/>
      <c r="C68" s="20"/>
      <c r="D68" s="20"/>
      <c r="E68" s="22"/>
      <c r="F68" s="25"/>
      <c r="G68" s="22"/>
      <c r="H68" s="25"/>
      <c r="I68" s="22"/>
      <c r="J68" s="25"/>
      <c r="K68" s="22"/>
      <c r="L68" s="25"/>
      <c r="M68" s="20"/>
    </row>
    <row r="69" spans="1:52" ht="30" customHeight="1" x14ac:dyDescent="0.3">
      <c r="A69" s="16" t="s">
        <v>1087</v>
      </c>
      <c r="B69" s="17"/>
      <c r="C69" s="17"/>
      <c r="D69" s="17"/>
      <c r="E69" s="21"/>
      <c r="F69" s="24"/>
      <c r="G69" s="21"/>
      <c r="H69" s="24"/>
      <c r="I69" s="21"/>
      <c r="J69" s="24"/>
      <c r="K69" s="21"/>
      <c r="L69" s="24"/>
      <c r="M69" s="18"/>
      <c r="N69" s="1" t="s">
        <v>844</v>
      </c>
    </row>
    <row r="70" spans="1:52" ht="30" customHeight="1" x14ac:dyDescent="0.3">
      <c r="A70" s="19" t="s">
        <v>1073</v>
      </c>
      <c r="B70" s="19" t="s">
        <v>634</v>
      </c>
      <c r="C70" s="19" t="s">
        <v>635</v>
      </c>
      <c r="D70" s="20">
        <v>1.2999999999999999E-2</v>
      </c>
      <c r="E70" s="22">
        <f>단가대비표!O178</f>
        <v>0</v>
      </c>
      <c r="F70" s="25">
        <f>TRUNC(E70*D70,1)</f>
        <v>0</v>
      </c>
      <c r="G70" s="22">
        <f>단가대비표!P178</f>
        <v>0</v>
      </c>
      <c r="H70" s="25">
        <f>TRUNC(G70*D70,1)</f>
        <v>0</v>
      </c>
      <c r="I70" s="22">
        <f>단가대비표!V178</f>
        <v>0</v>
      </c>
      <c r="J70" s="25">
        <f>TRUNC(I70*D70,1)</f>
        <v>0</v>
      </c>
      <c r="K70" s="22">
        <f>TRUNC(E70+G70+I70,1)</f>
        <v>0</v>
      </c>
      <c r="L70" s="25">
        <f>TRUNC(F70+H70+J70,1)</f>
        <v>0</v>
      </c>
      <c r="M70" s="19" t="s">
        <v>52</v>
      </c>
      <c r="N70" s="1" t="s">
        <v>844</v>
      </c>
      <c r="O70" s="1" t="s">
        <v>1074</v>
      </c>
      <c r="P70" s="1" t="s">
        <v>67</v>
      </c>
      <c r="Q70" s="1" t="s">
        <v>67</v>
      </c>
      <c r="R70" s="1" t="s">
        <v>66</v>
      </c>
      <c r="V70">
        <v>1</v>
      </c>
      <c r="AV70" s="1" t="s">
        <v>52</v>
      </c>
      <c r="AW70" s="1" t="s">
        <v>1088</v>
      </c>
      <c r="AX70" s="1" t="s">
        <v>52</v>
      </c>
      <c r="AY70" s="1" t="s">
        <v>52</v>
      </c>
      <c r="AZ70" s="1" t="s">
        <v>52</v>
      </c>
    </row>
    <row r="71" spans="1:52" ht="30" customHeight="1" x14ac:dyDescent="0.3">
      <c r="A71" s="19" t="s">
        <v>647</v>
      </c>
      <c r="B71" s="19" t="s">
        <v>648</v>
      </c>
      <c r="C71" s="19" t="s">
        <v>630</v>
      </c>
      <c r="D71" s="20">
        <v>1</v>
      </c>
      <c r="E71" s="22">
        <f>TRUNC(SUMIF(V70:V71, RIGHTB(O71, 1), H70:H71)*U71, 2)</f>
        <v>0</v>
      </c>
      <c r="F71" s="25">
        <f>TRUNC(E71*D71,1)</f>
        <v>0</v>
      </c>
      <c r="G71" s="22">
        <v>0</v>
      </c>
      <c r="H71" s="25">
        <f>TRUNC(G71*D71,1)</f>
        <v>0</v>
      </c>
      <c r="I71" s="22">
        <v>0</v>
      </c>
      <c r="J71" s="25">
        <f>TRUNC(I71*D71,1)</f>
        <v>0</v>
      </c>
      <c r="K71" s="22">
        <f>TRUNC(E71+G71+I71,1)</f>
        <v>0</v>
      </c>
      <c r="L71" s="25">
        <f>TRUNC(F71+H71+J71,1)</f>
        <v>0</v>
      </c>
      <c r="M71" s="19" t="s">
        <v>52</v>
      </c>
      <c r="N71" s="1" t="s">
        <v>844</v>
      </c>
      <c r="O71" s="1" t="s">
        <v>649</v>
      </c>
      <c r="P71" s="1" t="s">
        <v>67</v>
      </c>
      <c r="Q71" s="1" t="s">
        <v>67</v>
      </c>
      <c r="R71" s="1" t="s">
        <v>67</v>
      </c>
      <c r="S71">
        <v>1</v>
      </c>
      <c r="T71">
        <v>0</v>
      </c>
      <c r="U71">
        <v>0.03</v>
      </c>
      <c r="AV71" s="1" t="s">
        <v>52</v>
      </c>
      <c r="AW71" s="1" t="s">
        <v>1089</v>
      </c>
      <c r="AX71" s="1" t="s">
        <v>52</v>
      </c>
      <c r="AY71" s="1" t="s">
        <v>52</v>
      </c>
      <c r="AZ71" s="1" t="s">
        <v>52</v>
      </c>
    </row>
    <row r="72" spans="1:52" ht="30" customHeight="1" x14ac:dyDescent="0.3">
      <c r="A72" s="19" t="s">
        <v>1027</v>
      </c>
      <c r="B72" s="19" t="s">
        <v>52</v>
      </c>
      <c r="C72" s="19" t="s">
        <v>52</v>
      </c>
      <c r="D72" s="20"/>
      <c r="E72" s="22"/>
      <c r="F72" s="25">
        <f>TRUNC(SUMIF(N70:N71, N69, F70:F71),0)</f>
        <v>0</v>
      </c>
      <c r="G72" s="22"/>
      <c r="H72" s="25">
        <f>TRUNC(SUMIF(N70:N71, N69, H70:H71),0)</f>
        <v>0</v>
      </c>
      <c r="I72" s="22"/>
      <c r="J72" s="25">
        <f>TRUNC(SUMIF(N70:N71, N69, J70:J71),0)</f>
        <v>0</v>
      </c>
      <c r="K72" s="22"/>
      <c r="L72" s="25">
        <f>F72+H72+J72</f>
        <v>0</v>
      </c>
      <c r="M72" s="19" t="s">
        <v>52</v>
      </c>
      <c r="N72" s="1" t="s">
        <v>117</v>
      </c>
      <c r="O72" s="1" t="s">
        <v>117</v>
      </c>
      <c r="P72" s="1" t="s">
        <v>52</v>
      </c>
      <c r="Q72" s="1" t="s">
        <v>52</v>
      </c>
      <c r="R72" s="1" t="s">
        <v>52</v>
      </c>
      <c r="AV72" s="1" t="s">
        <v>52</v>
      </c>
      <c r="AW72" s="1" t="s">
        <v>52</v>
      </c>
      <c r="AX72" s="1" t="s">
        <v>52</v>
      </c>
      <c r="AY72" s="1" t="s">
        <v>52</v>
      </c>
      <c r="AZ72" s="1" t="s">
        <v>52</v>
      </c>
    </row>
    <row r="73" spans="1:52" ht="30" customHeight="1" x14ac:dyDescent="0.3">
      <c r="A73" s="20"/>
      <c r="B73" s="20"/>
      <c r="C73" s="20"/>
      <c r="D73" s="20"/>
      <c r="E73" s="22"/>
      <c r="F73" s="25"/>
      <c r="G73" s="22"/>
      <c r="H73" s="25"/>
      <c r="I73" s="22"/>
      <c r="J73" s="25"/>
      <c r="K73" s="22"/>
      <c r="L73" s="25"/>
      <c r="M73" s="20"/>
    </row>
    <row r="74" spans="1:52" ht="30" customHeight="1" x14ac:dyDescent="0.3">
      <c r="A74" s="16" t="s">
        <v>1090</v>
      </c>
      <c r="B74" s="17"/>
      <c r="C74" s="17"/>
      <c r="D74" s="17"/>
      <c r="E74" s="21"/>
      <c r="F74" s="24"/>
      <c r="G74" s="21"/>
      <c r="H74" s="24"/>
      <c r="I74" s="21"/>
      <c r="J74" s="24"/>
      <c r="K74" s="21"/>
      <c r="L74" s="24"/>
      <c r="M74" s="18"/>
      <c r="N74" s="1" t="s">
        <v>470</v>
      </c>
    </row>
    <row r="75" spans="1:52" ht="30" customHeight="1" x14ac:dyDescent="0.3">
      <c r="A75" s="19" t="s">
        <v>1092</v>
      </c>
      <c r="B75" s="19" t="s">
        <v>1093</v>
      </c>
      <c r="C75" s="19" t="s">
        <v>122</v>
      </c>
      <c r="D75" s="20">
        <v>1.05</v>
      </c>
      <c r="E75" s="22">
        <f>단가대비표!O81</f>
        <v>0</v>
      </c>
      <c r="F75" s="25">
        <f>TRUNC(E75*D75,1)</f>
        <v>0</v>
      </c>
      <c r="G75" s="22">
        <f>단가대비표!P81</f>
        <v>0</v>
      </c>
      <c r="H75" s="25">
        <f>TRUNC(G75*D75,1)</f>
        <v>0</v>
      </c>
      <c r="I75" s="22">
        <f>단가대비표!V81</f>
        <v>0</v>
      </c>
      <c r="J75" s="25">
        <f>TRUNC(I75*D75,1)</f>
        <v>0</v>
      </c>
      <c r="K75" s="22">
        <f t="shared" ref="K75:L79" si="7">TRUNC(E75+G75+I75,1)</f>
        <v>0</v>
      </c>
      <c r="L75" s="25">
        <f t="shared" si="7"/>
        <v>0</v>
      </c>
      <c r="M75" s="19" t="s">
        <v>52</v>
      </c>
      <c r="N75" s="1" t="s">
        <v>470</v>
      </c>
      <c r="O75" s="1" t="s">
        <v>1094</v>
      </c>
      <c r="P75" s="1" t="s">
        <v>67</v>
      </c>
      <c r="Q75" s="1" t="s">
        <v>67</v>
      </c>
      <c r="R75" s="1" t="s">
        <v>66</v>
      </c>
      <c r="V75">
        <v>1</v>
      </c>
      <c r="AV75" s="1" t="s">
        <v>52</v>
      </c>
      <c r="AW75" s="1" t="s">
        <v>1095</v>
      </c>
      <c r="AX75" s="1" t="s">
        <v>52</v>
      </c>
      <c r="AY75" s="1" t="s">
        <v>52</v>
      </c>
      <c r="AZ75" s="1" t="s">
        <v>52</v>
      </c>
    </row>
    <row r="76" spans="1:52" ht="30" customHeight="1" x14ac:dyDescent="0.3">
      <c r="A76" s="19" t="s">
        <v>1061</v>
      </c>
      <c r="B76" s="19" t="s">
        <v>1096</v>
      </c>
      <c r="C76" s="19" t="s">
        <v>630</v>
      </c>
      <c r="D76" s="20">
        <v>1</v>
      </c>
      <c r="E76" s="22">
        <f>TRUNC(SUMIF(V75:V79, RIGHTB(O76, 1), F75:F79)*U76, 2)</f>
        <v>0</v>
      </c>
      <c r="F76" s="25">
        <f>TRUNC(E76*D76,1)</f>
        <v>0</v>
      </c>
      <c r="G76" s="22">
        <v>0</v>
      </c>
      <c r="H76" s="25">
        <f>TRUNC(G76*D76,1)</f>
        <v>0</v>
      </c>
      <c r="I76" s="22">
        <v>0</v>
      </c>
      <c r="J76" s="25">
        <f>TRUNC(I76*D76,1)</f>
        <v>0</v>
      </c>
      <c r="K76" s="22">
        <f t="shared" si="7"/>
        <v>0</v>
      </c>
      <c r="L76" s="25">
        <f t="shared" si="7"/>
        <v>0</v>
      </c>
      <c r="M76" s="19" t="s">
        <v>52</v>
      </c>
      <c r="N76" s="1" t="s">
        <v>470</v>
      </c>
      <c r="O76" s="1" t="s">
        <v>649</v>
      </c>
      <c r="P76" s="1" t="s">
        <v>67</v>
      </c>
      <c r="Q76" s="1" t="s">
        <v>67</v>
      </c>
      <c r="R76" s="1" t="s">
        <v>67</v>
      </c>
      <c r="S76">
        <v>0</v>
      </c>
      <c r="T76">
        <v>0</v>
      </c>
      <c r="U76">
        <v>0.03</v>
      </c>
      <c r="AV76" s="1" t="s">
        <v>52</v>
      </c>
      <c r="AW76" s="1" t="s">
        <v>1097</v>
      </c>
      <c r="AX76" s="1" t="s">
        <v>52</v>
      </c>
      <c r="AY76" s="1" t="s">
        <v>52</v>
      </c>
      <c r="AZ76" s="1" t="s">
        <v>52</v>
      </c>
    </row>
    <row r="77" spans="1:52" ht="30" customHeight="1" x14ac:dyDescent="0.3">
      <c r="A77" s="19" t="s">
        <v>641</v>
      </c>
      <c r="B77" s="19" t="s">
        <v>634</v>
      </c>
      <c r="C77" s="19" t="s">
        <v>635</v>
      </c>
      <c r="D77" s="20">
        <v>3.5000000000000003E-2</v>
      </c>
      <c r="E77" s="22">
        <f>단가대비표!O172</f>
        <v>0</v>
      </c>
      <c r="F77" s="25">
        <f>TRUNC(E77*D77,1)</f>
        <v>0</v>
      </c>
      <c r="G77" s="22">
        <f>단가대비표!P172</f>
        <v>0</v>
      </c>
      <c r="H77" s="25">
        <f>TRUNC(G77*D77,1)</f>
        <v>0</v>
      </c>
      <c r="I77" s="22">
        <f>단가대비표!V172</f>
        <v>0</v>
      </c>
      <c r="J77" s="25">
        <f>TRUNC(I77*D77,1)</f>
        <v>0</v>
      </c>
      <c r="K77" s="22">
        <f t="shared" si="7"/>
        <v>0</v>
      </c>
      <c r="L77" s="25">
        <f t="shared" si="7"/>
        <v>0</v>
      </c>
      <c r="M77" s="19" t="s">
        <v>52</v>
      </c>
      <c r="N77" s="1" t="s">
        <v>470</v>
      </c>
      <c r="O77" s="1" t="s">
        <v>642</v>
      </c>
      <c r="P77" s="1" t="s">
        <v>67</v>
      </c>
      <c r="Q77" s="1" t="s">
        <v>67</v>
      </c>
      <c r="R77" s="1" t="s">
        <v>66</v>
      </c>
      <c r="W77">
        <v>2</v>
      </c>
      <c r="AV77" s="1" t="s">
        <v>52</v>
      </c>
      <c r="AW77" s="1" t="s">
        <v>1098</v>
      </c>
      <c r="AX77" s="1" t="s">
        <v>52</v>
      </c>
      <c r="AY77" s="1" t="s">
        <v>52</v>
      </c>
      <c r="AZ77" s="1" t="s">
        <v>52</v>
      </c>
    </row>
    <row r="78" spans="1:52" ht="30" customHeight="1" x14ac:dyDescent="0.3">
      <c r="A78" s="19" t="s">
        <v>633</v>
      </c>
      <c r="B78" s="19" t="s">
        <v>634</v>
      </c>
      <c r="C78" s="19" t="s">
        <v>635</v>
      </c>
      <c r="D78" s="20">
        <v>1.2E-2</v>
      </c>
      <c r="E78" s="22">
        <f>단가대비표!O166</f>
        <v>0</v>
      </c>
      <c r="F78" s="25">
        <f>TRUNC(E78*D78,1)</f>
        <v>0</v>
      </c>
      <c r="G78" s="22">
        <f>단가대비표!P166</f>
        <v>0</v>
      </c>
      <c r="H78" s="25">
        <f>TRUNC(G78*D78,1)</f>
        <v>0</v>
      </c>
      <c r="I78" s="22">
        <f>단가대비표!V166</f>
        <v>0</v>
      </c>
      <c r="J78" s="25">
        <f>TRUNC(I78*D78,1)</f>
        <v>0</v>
      </c>
      <c r="K78" s="22">
        <f t="shared" si="7"/>
        <v>0</v>
      </c>
      <c r="L78" s="25">
        <f t="shared" si="7"/>
        <v>0</v>
      </c>
      <c r="M78" s="19" t="s">
        <v>52</v>
      </c>
      <c r="N78" s="1" t="s">
        <v>470</v>
      </c>
      <c r="O78" s="1" t="s">
        <v>636</v>
      </c>
      <c r="P78" s="1" t="s">
        <v>67</v>
      </c>
      <c r="Q78" s="1" t="s">
        <v>67</v>
      </c>
      <c r="R78" s="1" t="s">
        <v>66</v>
      </c>
      <c r="W78">
        <v>2</v>
      </c>
      <c r="AV78" s="1" t="s">
        <v>52</v>
      </c>
      <c r="AW78" s="1" t="s">
        <v>1099</v>
      </c>
      <c r="AX78" s="1" t="s">
        <v>52</v>
      </c>
      <c r="AY78" s="1" t="s">
        <v>52</v>
      </c>
      <c r="AZ78" s="1" t="s">
        <v>52</v>
      </c>
    </row>
    <row r="79" spans="1:52" ht="30" customHeight="1" x14ac:dyDescent="0.3">
      <c r="A79" s="19" t="s">
        <v>647</v>
      </c>
      <c r="B79" s="19" t="s">
        <v>1032</v>
      </c>
      <c r="C79" s="19" t="s">
        <v>630</v>
      </c>
      <c r="D79" s="20">
        <v>1</v>
      </c>
      <c r="E79" s="22">
        <f>TRUNC(SUMIF(W75:W79, RIGHTB(O79, 1), H75:H79)*U79, 2)</f>
        <v>0</v>
      </c>
      <c r="F79" s="25">
        <f>TRUNC(E79*D79,1)</f>
        <v>0</v>
      </c>
      <c r="G79" s="22">
        <v>0</v>
      </c>
      <c r="H79" s="25">
        <f>TRUNC(G79*D79,1)</f>
        <v>0</v>
      </c>
      <c r="I79" s="22">
        <v>0</v>
      </c>
      <c r="J79" s="25">
        <f>TRUNC(I79*D79,1)</f>
        <v>0</v>
      </c>
      <c r="K79" s="22">
        <f t="shared" si="7"/>
        <v>0</v>
      </c>
      <c r="L79" s="25">
        <f t="shared" si="7"/>
        <v>0</v>
      </c>
      <c r="M79" s="19" t="s">
        <v>52</v>
      </c>
      <c r="N79" s="1" t="s">
        <v>470</v>
      </c>
      <c r="O79" s="1" t="s">
        <v>669</v>
      </c>
      <c r="P79" s="1" t="s">
        <v>67</v>
      </c>
      <c r="Q79" s="1" t="s">
        <v>67</v>
      </c>
      <c r="R79" s="1" t="s">
        <v>67</v>
      </c>
      <c r="S79">
        <v>1</v>
      </c>
      <c r="T79">
        <v>0</v>
      </c>
      <c r="U79">
        <v>0.02</v>
      </c>
      <c r="AV79" s="1" t="s">
        <v>52</v>
      </c>
      <c r="AW79" s="1" t="s">
        <v>1100</v>
      </c>
      <c r="AX79" s="1" t="s">
        <v>52</v>
      </c>
      <c r="AY79" s="1" t="s">
        <v>52</v>
      </c>
      <c r="AZ79" s="1" t="s">
        <v>52</v>
      </c>
    </row>
    <row r="80" spans="1:52" ht="30" customHeight="1" x14ac:dyDescent="0.3">
      <c r="A80" s="19" t="s">
        <v>1027</v>
      </c>
      <c r="B80" s="19" t="s">
        <v>52</v>
      </c>
      <c r="C80" s="19" t="s">
        <v>52</v>
      </c>
      <c r="D80" s="20"/>
      <c r="E80" s="22"/>
      <c r="F80" s="25">
        <f>TRUNC(SUMIF(N75:N79, N74, F75:F79),0)</f>
        <v>0</v>
      </c>
      <c r="G80" s="22"/>
      <c r="H80" s="25">
        <f>TRUNC(SUMIF(N75:N79, N74, H75:H79),0)</f>
        <v>0</v>
      </c>
      <c r="I80" s="22"/>
      <c r="J80" s="25">
        <f>TRUNC(SUMIF(N75:N79, N74, J75:J79),0)</f>
        <v>0</v>
      </c>
      <c r="K80" s="22"/>
      <c r="L80" s="25">
        <f>F80+H80+J80</f>
        <v>0</v>
      </c>
      <c r="M80" s="19" t="s">
        <v>52</v>
      </c>
      <c r="N80" s="1" t="s">
        <v>117</v>
      </c>
      <c r="O80" s="1" t="s">
        <v>117</v>
      </c>
      <c r="P80" s="1" t="s">
        <v>52</v>
      </c>
      <c r="Q80" s="1" t="s">
        <v>52</v>
      </c>
      <c r="R80" s="1" t="s">
        <v>52</v>
      </c>
      <c r="AV80" s="1" t="s">
        <v>52</v>
      </c>
      <c r="AW80" s="1" t="s">
        <v>52</v>
      </c>
      <c r="AX80" s="1" t="s">
        <v>52</v>
      </c>
      <c r="AY80" s="1" t="s">
        <v>52</v>
      </c>
      <c r="AZ80" s="1" t="s">
        <v>52</v>
      </c>
    </row>
    <row r="81" spans="1:52" ht="30" customHeight="1" x14ac:dyDescent="0.3">
      <c r="A81" s="20"/>
      <c r="B81" s="20"/>
      <c r="C81" s="20"/>
      <c r="D81" s="20"/>
      <c r="E81" s="22"/>
      <c r="F81" s="25"/>
      <c r="G81" s="22"/>
      <c r="H81" s="25"/>
      <c r="I81" s="22"/>
      <c r="J81" s="25"/>
      <c r="K81" s="22"/>
      <c r="L81" s="25"/>
      <c r="M81" s="20"/>
    </row>
    <row r="82" spans="1:52" ht="30" customHeight="1" x14ac:dyDescent="0.3">
      <c r="A82" s="16" t="s">
        <v>1101</v>
      </c>
      <c r="B82" s="17"/>
      <c r="C82" s="17"/>
      <c r="D82" s="17"/>
      <c r="E82" s="21"/>
      <c r="F82" s="24"/>
      <c r="G82" s="21"/>
      <c r="H82" s="24"/>
      <c r="I82" s="21"/>
      <c r="J82" s="24"/>
      <c r="K82" s="21"/>
      <c r="L82" s="24"/>
      <c r="M82" s="18"/>
      <c r="N82" s="1" t="s">
        <v>1102</v>
      </c>
    </row>
    <row r="83" spans="1:52" ht="30" customHeight="1" x14ac:dyDescent="0.3">
      <c r="A83" s="19" t="s">
        <v>1105</v>
      </c>
      <c r="B83" s="19" t="s">
        <v>1106</v>
      </c>
      <c r="C83" s="19" t="s">
        <v>1107</v>
      </c>
      <c r="D83" s="20">
        <v>1.2999999999999999E-2</v>
      </c>
      <c r="E83" s="22">
        <f>단가대비표!O10</f>
        <v>0</v>
      </c>
      <c r="F83" s="25">
        <f>TRUNC(E83*D83,1)</f>
        <v>0</v>
      </c>
      <c r="G83" s="22">
        <f>단가대비표!P10</f>
        <v>0</v>
      </c>
      <c r="H83" s="25">
        <f>TRUNC(G83*D83,1)</f>
        <v>0</v>
      </c>
      <c r="I83" s="22">
        <f>단가대비표!V10</f>
        <v>0</v>
      </c>
      <c r="J83" s="25">
        <f>TRUNC(I83*D83,1)</f>
        <v>0</v>
      </c>
      <c r="K83" s="22">
        <f t="shared" ref="K83:L86" si="8">TRUNC(E83+G83+I83,1)</f>
        <v>0</v>
      </c>
      <c r="L83" s="25">
        <f t="shared" si="8"/>
        <v>0</v>
      </c>
      <c r="M83" s="19" t="s">
        <v>52</v>
      </c>
      <c r="N83" s="1" t="s">
        <v>1102</v>
      </c>
      <c r="O83" s="1" t="s">
        <v>1108</v>
      </c>
      <c r="P83" s="1" t="s">
        <v>67</v>
      </c>
      <c r="Q83" s="1" t="s">
        <v>67</v>
      </c>
      <c r="R83" s="1" t="s">
        <v>66</v>
      </c>
      <c r="AV83" s="1" t="s">
        <v>52</v>
      </c>
      <c r="AW83" s="1" t="s">
        <v>1109</v>
      </c>
      <c r="AX83" s="1" t="s">
        <v>52</v>
      </c>
      <c r="AY83" s="1" t="s">
        <v>52</v>
      </c>
      <c r="AZ83" s="1" t="s">
        <v>52</v>
      </c>
    </row>
    <row r="84" spans="1:52" ht="30" customHeight="1" x14ac:dyDescent="0.3">
      <c r="A84" s="19" t="s">
        <v>1110</v>
      </c>
      <c r="B84" s="19" t="s">
        <v>1111</v>
      </c>
      <c r="C84" s="19" t="s">
        <v>1112</v>
      </c>
      <c r="D84" s="20">
        <v>95</v>
      </c>
      <c r="E84" s="22">
        <f>단가대비표!O7</f>
        <v>0</v>
      </c>
      <c r="F84" s="25">
        <f>TRUNC(E84*D84,1)</f>
        <v>0</v>
      </c>
      <c r="G84" s="22">
        <f>단가대비표!P7</f>
        <v>0</v>
      </c>
      <c r="H84" s="25">
        <f>TRUNC(G84*D84,1)</f>
        <v>0</v>
      </c>
      <c r="I84" s="22">
        <f>단가대비표!V7</f>
        <v>0</v>
      </c>
      <c r="J84" s="25">
        <f>TRUNC(I84*D84,1)</f>
        <v>0</v>
      </c>
      <c r="K84" s="22">
        <f t="shared" si="8"/>
        <v>0</v>
      </c>
      <c r="L84" s="25">
        <f t="shared" si="8"/>
        <v>0</v>
      </c>
      <c r="M84" s="19" t="s">
        <v>52</v>
      </c>
      <c r="N84" s="1" t="s">
        <v>1102</v>
      </c>
      <c r="O84" s="1" t="s">
        <v>1113</v>
      </c>
      <c r="P84" s="1" t="s">
        <v>67</v>
      </c>
      <c r="Q84" s="1" t="s">
        <v>67</v>
      </c>
      <c r="R84" s="1" t="s">
        <v>66</v>
      </c>
      <c r="AV84" s="1" t="s">
        <v>52</v>
      </c>
      <c r="AW84" s="1" t="s">
        <v>1114</v>
      </c>
      <c r="AX84" s="1" t="s">
        <v>52</v>
      </c>
      <c r="AY84" s="1" t="s">
        <v>52</v>
      </c>
      <c r="AZ84" s="1" t="s">
        <v>52</v>
      </c>
    </row>
    <row r="85" spans="1:52" ht="30" customHeight="1" x14ac:dyDescent="0.3">
      <c r="A85" s="19" t="s">
        <v>638</v>
      </c>
      <c r="B85" s="19" t="s">
        <v>634</v>
      </c>
      <c r="C85" s="19" t="s">
        <v>635</v>
      </c>
      <c r="D85" s="20">
        <v>5.7000000000000002E-2</v>
      </c>
      <c r="E85" s="22">
        <f>단가대비표!O169</f>
        <v>0</v>
      </c>
      <c r="F85" s="25">
        <f>TRUNC(E85*D85,1)</f>
        <v>0</v>
      </c>
      <c r="G85" s="22">
        <f>단가대비표!P169</f>
        <v>0</v>
      </c>
      <c r="H85" s="25">
        <f>TRUNC(G85*D85,1)</f>
        <v>0</v>
      </c>
      <c r="I85" s="22">
        <f>단가대비표!V169</f>
        <v>0</v>
      </c>
      <c r="J85" s="25">
        <f>TRUNC(I85*D85,1)</f>
        <v>0</v>
      </c>
      <c r="K85" s="22">
        <f t="shared" si="8"/>
        <v>0</v>
      </c>
      <c r="L85" s="25">
        <f t="shared" si="8"/>
        <v>0</v>
      </c>
      <c r="M85" s="19" t="s">
        <v>52</v>
      </c>
      <c r="N85" s="1" t="s">
        <v>1102</v>
      </c>
      <c r="O85" s="1" t="s">
        <v>639</v>
      </c>
      <c r="P85" s="1" t="s">
        <v>67</v>
      </c>
      <c r="Q85" s="1" t="s">
        <v>67</v>
      </c>
      <c r="R85" s="1" t="s">
        <v>66</v>
      </c>
      <c r="V85">
        <v>1</v>
      </c>
      <c r="AV85" s="1" t="s">
        <v>52</v>
      </c>
      <c r="AW85" s="1" t="s">
        <v>1115</v>
      </c>
      <c r="AX85" s="1" t="s">
        <v>52</v>
      </c>
      <c r="AY85" s="1" t="s">
        <v>52</v>
      </c>
      <c r="AZ85" s="1" t="s">
        <v>52</v>
      </c>
    </row>
    <row r="86" spans="1:52" ht="30" customHeight="1" x14ac:dyDescent="0.3">
      <c r="A86" s="19" t="s">
        <v>647</v>
      </c>
      <c r="B86" s="19" t="s">
        <v>1116</v>
      </c>
      <c r="C86" s="19" t="s">
        <v>630</v>
      </c>
      <c r="D86" s="20">
        <v>1</v>
      </c>
      <c r="E86" s="22">
        <f>TRUNC(SUMIF(V83:V86, RIGHTB(O86, 1), H83:H86)*U86, 2)</f>
        <v>0</v>
      </c>
      <c r="F86" s="25">
        <f>TRUNC(E86*D86,1)</f>
        <v>0</v>
      </c>
      <c r="G86" s="22">
        <v>0</v>
      </c>
      <c r="H86" s="25">
        <f>TRUNC(G86*D86,1)</f>
        <v>0</v>
      </c>
      <c r="I86" s="22">
        <v>0</v>
      </c>
      <c r="J86" s="25">
        <f>TRUNC(I86*D86,1)</f>
        <v>0</v>
      </c>
      <c r="K86" s="22">
        <f t="shared" si="8"/>
        <v>0</v>
      </c>
      <c r="L86" s="25">
        <f t="shared" si="8"/>
        <v>0</v>
      </c>
      <c r="M86" s="19" t="s">
        <v>52</v>
      </c>
      <c r="N86" s="1" t="s">
        <v>1102</v>
      </c>
      <c r="O86" s="1" t="s">
        <v>649</v>
      </c>
      <c r="P86" s="1" t="s">
        <v>67</v>
      </c>
      <c r="Q86" s="1" t="s">
        <v>67</v>
      </c>
      <c r="R86" s="1" t="s">
        <v>67</v>
      </c>
      <c r="S86">
        <v>1</v>
      </c>
      <c r="T86">
        <v>0</v>
      </c>
      <c r="U86">
        <v>0.04</v>
      </c>
      <c r="AV86" s="1" t="s">
        <v>52</v>
      </c>
      <c r="AW86" s="1" t="s">
        <v>1117</v>
      </c>
      <c r="AX86" s="1" t="s">
        <v>52</v>
      </c>
      <c r="AY86" s="1" t="s">
        <v>52</v>
      </c>
      <c r="AZ86" s="1" t="s">
        <v>52</v>
      </c>
    </row>
    <row r="87" spans="1:52" ht="30" customHeight="1" x14ac:dyDescent="0.3">
      <c r="A87" s="19" t="s">
        <v>1027</v>
      </c>
      <c r="B87" s="19" t="s">
        <v>52</v>
      </c>
      <c r="C87" s="19" t="s">
        <v>52</v>
      </c>
      <c r="D87" s="20"/>
      <c r="E87" s="22"/>
      <c r="F87" s="25">
        <f>TRUNC(SUMIF(N83:N86, N82, F83:F86),0)</f>
        <v>0</v>
      </c>
      <c r="G87" s="22"/>
      <c r="H87" s="25">
        <f>TRUNC(SUMIF(N83:N86, N82, H83:H86),0)</f>
        <v>0</v>
      </c>
      <c r="I87" s="22"/>
      <c r="J87" s="25">
        <f>TRUNC(SUMIF(N83:N86, N82, J83:J86),0)</f>
        <v>0</v>
      </c>
      <c r="K87" s="22"/>
      <c r="L87" s="25">
        <f>F87+H87+J87</f>
        <v>0</v>
      </c>
      <c r="M87" s="19" t="s">
        <v>52</v>
      </c>
      <c r="N87" s="1" t="s">
        <v>117</v>
      </c>
      <c r="O87" s="1" t="s">
        <v>117</v>
      </c>
      <c r="P87" s="1" t="s">
        <v>52</v>
      </c>
      <c r="Q87" s="1" t="s">
        <v>52</v>
      </c>
      <c r="R87" s="1" t="s">
        <v>52</v>
      </c>
      <c r="AV87" s="1" t="s">
        <v>52</v>
      </c>
      <c r="AW87" s="1" t="s">
        <v>52</v>
      </c>
      <c r="AX87" s="1" t="s">
        <v>52</v>
      </c>
      <c r="AY87" s="1" t="s">
        <v>52</v>
      </c>
      <c r="AZ87" s="1" t="s">
        <v>52</v>
      </c>
    </row>
    <row r="88" spans="1:52" ht="30" customHeight="1" x14ac:dyDescent="0.3">
      <c r="A88" s="20"/>
      <c r="B88" s="20"/>
      <c r="C88" s="20"/>
      <c r="D88" s="20"/>
      <c r="E88" s="22"/>
      <c r="F88" s="25"/>
      <c r="G88" s="22"/>
      <c r="H88" s="25"/>
      <c r="I88" s="22"/>
      <c r="J88" s="25"/>
      <c r="K88" s="22"/>
      <c r="L88" s="25"/>
      <c r="M88" s="20"/>
    </row>
    <row r="89" spans="1:52" ht="30" customHeight="1" x14ac:dyDescent="0.3">
      <c r="A89" s="16" t="s">
        <v>1118</v>
      </c>
      <c r="B89" s="17"/>
      <c r="C89" s="17"/>
      <c r="D89" s="17"/>
      <c r="E89" s="21"/>
      <c r="F89" s="24"/>
      <c r="G89" s="21"/>
      <c r="H89" s="24"/>
      <c r="I89" s="21"/>
      <c r="J89" s="24"/>
      <c r="K89" s="21"/>
      <c r="L89" s="24"/>
      <c r="M89" s="18"/>
      <c r="N89" s="1" t="s">
        <v>1119</v>
      </c>
    </row>
    <row r="90" spans="1:52" ht="30" customHeight="1" x14ac:dyDescent="0.3">
      <c r="A90" s="19" t="s">
        <v>1105</v>
      </c>
      <c r="B90" s="19" t="s">
        <v>1106</v>
      </c>
      <c r="C90" s="19" t="s">
        <v>1107</v>
      </c>
      <c r="D90" s="20">
        <v>0.02</v>
      </c>
      <c r="E90" s="22">
        <f>단가대비표!O10</f>
        <v>0</v>
      </c>
      <c r="F90" s="25">
        <f>TRUNC(E90*D90,1)</f>
        <v>0</v>
      </c>
      <c r="G90" s="22">
        <f>단가대비표!P10</f>
        <v>0</v>
      </c>
      <c r="H90" s="25">
        <f>TRUNC(G90*D90,1)</f>
        <v>0</v>
      </c>
      <c r="I90" s="22">
        <f>단가대비표!V10</f>
        <v>0</v>
      </c>
      <c r="J90" s="25">
        <f>TRUNC(I90*D90,1)</f>
        <v>0</v>
      </c>
      <c r="K90" s="22">
        <f t="shared" ref="K90:L93" si="9">TRUNC(E90+G90+I90,1)</f>
        <v>0</v>
      </c>
      <c r="L90" s="25">
        <f t="shared" si="9"/>
        <v>0</v>
      </c>
      <c r="M90" s="19" t="s">
        <v>52</v>
      </c>
      <c r="N90" s="1" t="s">
        <v>1119</v>
      </c>
      <c r="O90" s="1" t="s">
        <v>1108</v>
      </c>
      <c r="P90" s="1" t="s">
        <v>67</v>
      </c>
      <c r="Q90" s="1" t="s">
        <v>67</v>
      </c>
      <c r="R90" s="1" t="s">
        <v>66</v>
      </c>
      <c r="AV90" s="1" t="s">
        <v>52</v>
      </c>
      <c r="AW90" s="1" t="s">
        <v>1121</v>
      </c>
      <c r="AX90" s="1" t="s">
        <v>52</v>
      </c>
      <c r="AY90" s="1" t="s">
        <v>52</v>
      </c>
      <c r="AZ90" s="1" t="s">
        <v>52</v>
      </c>
    </row>
    <row r="91" spans="1:52" ht="30" customHeight="1" x14ac:dyDescent="0.3">
      <c r="A91" s="19" t="s">
        <v>1110</v>
      </c>
      <c r="B91" s="19" t="s">
        <v>1111</v>
      </c>
      <c r="C91" s="19" t="s">
        <v>1112</v>
      </c>
      <c r="D91" s="20">
        <v>129</v>
      </c>
      <c r="E91" s="22">
        <f>단가대비표!O7</f>
        <v>0</v>
      </c>
      <c r="F91" s="25">
        <f>TRUNC(E91*D91,1)</f>
        <v>0</v>
      </c>
      <c r="G91" s="22">
        <f>단가대비표!P7</f>
        <v>0</v>
      </c>
      <c r="H91" s="25">
        <f>TRUNC(G91*D91,1)</f>
        <v>0</v>
      </c>
      <c r="I91" s="22">
        <f>단가대비표!V7</f>
        <v>0</v>
      </c>
      <c r="J91" s="25">
        <f>TRUNC(I91*D91,1)</f>
        <v>0</v>
      </c>
      <c r="K91" s="22">
        <f t="shared" si="9"/>
        <v>0</v>
      </c>
      <c r="L91" s="25">
        <f t="shared" si="9"/>
        <v>0</v>
      </c>
      <c r="M91" s="19" t="s">
        <v>52</v>
      </c>
      <c r="N91" s="1" t="s">
        <v>1119</v>
      </c>
      <c r="O91" s="1" t="s">
        <v>1113</v>
      </c>
      <c r="P91" s="1" t="s">
        <v>67</v>
      </c>
      <c r="Q91" s="1" t="s">
        <v>67</v>
      </c>
      <c r="R91" s="1" t="s">
        <v>66</v>
      </c>
      <c r="AV91" s="1" t="s">
        <v>52</v>
      </c>
      <c r="AW91" s="1" t="s">
        <v>1122</v>
      </c>
      <c r="AX91" s="1" t="s">
        <v>52</v>
      </c>
      <c r="AY91" s="1" t="s">
        <v>52</v>
      </c>
      <c r="AZ91" s="1" t="s">
        <v>52</v>
      </c>
    </row>
    <row r="92" spans="1:52" ht="30" customHeight="1" x14ac:dyDescent="0.3">
      <c r="A92" s="19" t="s">
        <v>638</v>
      </c>
      <c r="B92" s="19" t="s">
        <v>634</v>
      </c>
      <c r="C92" s="19" t="s">
        <v>635</v>
      </c>
      <c r="D92" s="20">
        <v>6.6000000000000003E-2</v>
      </c>
      <c r="E92" s="22">
        <f>단가대비표!O169</f>
        <v>0</v>
      </c>
      <c r="F92" s="25">
        <f>TRUNC(E92*D92,1)</f>
        <v>0</v>
      </c>
      <c r="G92" s="22">
        <f>단가대비표!P169</f>
        <v>0</v>
      </c>
      <c r="H92" s="25">
        <f>TRUNC(G92*D92,1)</f>
        <v>0</v>
      </c>
      <c r="I92" s="22">
        <f>단가대비표!V169</f>
        <v>0</v>
      </c>
      <c r="J92" s="25">
        <f>TRUNC(I92*D92,1)</f>
        <v>0</v>
      </c>
      <c r="K92" s="22">
        <f t="shared" si="9"/>
        <v>0</v>
      </c>
      <c r="L92" s="25">
        <f t="shared" si="9"/>
        <v>0</v>
      </c>
      <c r="M92" s="19" t="s">
        <v>52</v>
      </c>
      <c r="N92" s="1" t="s">
        <v>1119</v>
      </c>
      <c r="O92" s="1" t="s">
        <v>639</v>
      </c>
      <c r="P92" s="1" t="s">
        <v>67</v>
      </c>
      <c r="Q92" s="1" t="s">
        <v>67</v>
      </c>
      <c r="R92" s="1" t="s">
        <v>66</v>
      </c>
      <c r="V92">
        <v>1</v>
      </c>
      <c r="AV92" s="1" t="s">
        <v>52</v>
      </c>
      <c r="AW92" s="1" t="s">
        <v>1123</v>
      </c>
      <c r="AX92" s="1" t="s">
        <v>52</v>
      </c>
      <c r="AY92" s="1" t="s">
        <v>52</v>
      </c>
      <c r="AZ92" s="1" t="s">
        <v>52</v>
      </c>
    </row>
    <row r="93" spans="1:52" ht="30" customHeight="1" x14ac:dyDescent="0.3">
      <c r="A93" s="19" t="s">
        <v>647</v>
      </c>
      <c r="B93" s="19" t="s">
        <v>1116</v>
      </c>
      <c r="C93" s="19" t="s">
        <v>630</v>
      </c>
      <c r="D93" s="20">
        <v>1</v>
      </c>
      <c r="E93" s="22">
        <f>TRUNC(SUMIF(V90:V93, RIGHTB(O93, 1), H90:H93)*U93, 2)</f>
        <v>0</v>
      </c>
      <c r="F93" s="25">
        <f>TRUNC(E93*D93,1)</f>
        <v>0</v>
      </c>
      <c r="G93" s="22">
        <v>0</v>
      </c>
      <c r="H93" s="25">
        <f>TRUNC(G93*D93,1)</f>
        <v>0</v>
      </c>
      <c r="I93" s="22">
        <v>0</v>
      </c>
      <c r="J93" s="25">
        <f>TRUNC(I93*D93,1)</f>
        <v>0</v>
      </c>
      <c r="K93" s="22">
        <f t="shared" si="9"/>
        <v>0</v>
      </c>
      <c r="L93" s="25">
        <f t="shared" si="9"/>
        <v>0</v>
      </c>
      <c r="M93" s="19" t="s">
        <v>52</v>
      </c>
      <c r="N93" s="1" t="s">
        <v>1119</v>
      </c>
      <c r="O93" s="1" t="s">
        <v>649</v>
      </c>
      <c r="P93" s="1" t="s">
        <v>67</v>
      </c>
      <c r="Q93" s="1" t="s">
        <v>67</v>
      </c>
      <c r="R93" s="1" t="s">
        <v>67</v>
      </c>
      <c r="S93">
        <v>1</v>
      </c>
      <c r="T93">
        <v>0</v>
      </c>
      <c r="U93">
        <v>0.04</v>
      </c>
      <c r="AV93" s="1" t="s">
        <v>52</v>
      </c>
      <c r="AW93" s="1" t="s">
        <v>1124</v>
      </c>
      <c r="AX93" s="1" t="s">
        <v>52</v>
      </c>
      <c r="AY93" s="1" t="s">
        <v>52</v>
      </c>
      <c r="AZ93" s="1" t="s">
        <v>52</v>
      </c>
    </row>
    <row r="94" spans="1:52" ht="30" customHeight="1" x14ac:dyDescent="0.3">
      <c r="A94" s="19" t="s">
        <v>1027</v>
      </c>
      <c r="B94" s="19" t="s">
        <v>52</v>
      </c>
      <c r="C94" s="19" t="s">
        <v>52</v>
      </c>
      <c r="D94" s="20"/>
      <c r="E94" s="22"/>
      <c r="F94" s="25">
        <f>TRUNC(SUMIF(N90:N93, N89, F90:F93),0)</f>
        <v>0</v>
      </c>
      <c r="G94" s="22"/>
      <c r="H94" s="25">
        <f>TRUNC(SUMIF(N90:N93, N89, H90:H93),0)</f>
        <v>0</v>
      </c>
      <c r="I94" s="22"/>
      <c r="J94" s="25">
        <f>TRUNC(SUMIF(N90:N93, N89, J90:J93),0)</f>
        <v>0</v>
      </c>
      <c r="K94" s="22"/>
      <c r="L94" s="25">
        <f>F94+H94+J94</f>
        <v>0</v>
      </c>
      <c r="M94" s="19" t="s">
        <v>52</v>
      </c>
      <c r="N94" s="1" t="s">
        <v>117</v>
      </c>
      <c r="O94" s="1" t="s">
        <v>117</v>
      </c>
      <c r="P94" s="1" t="s">
        <v>52</v>
      </c>
      <c r="Q94" s="1" t="s">
        <v>52</v>
      </c>
      <c r="R94" s="1" t="s">
        <v>52</v>
      </c>
      <c r="AV94" s="1" t="s">
        <v>52</v>
      </c>
      <c r="AW94" s="1" t="s">
        <v>52</v>
      </c>
      <c r="AX94" s="1" t="s">
        <v>52</v>
      </c>
      <c r="AY94" s="1" t="s">
        <v>52</v>
      </c>
      <c r="AZ94" s="1" t="s">
        <v>52</v>
      </c>
    </row>
    <row r="95" spans="1:52" ht="30" customHeight="1" x14ac:dyDescent="0.3">
      <c r="A95" s="20"/>
      <c r="B95" s="20"/>
      <c r="C95" s="20"/>
      <c r="D95" s="20"/>
      <c r="E95" s="22"/>
      <c r="F95" s="25"/>
      <c r="G95" s="22"/>
      <c r="H95" s="25"/>
      <c r="I95" s="22"/>
      <c r="J95" s="25"/>
      <c r="K95" s="22"/>
      <c r="L95" s="25"/>
      <c r="M95" s="20"/>
    </row>
    <row r="96" spans="1:52" ht="30" customHeight="1" x14ac:dyDescent="0.3">
      <c r="A96" s="16" t="s">
        <v>1125</v>
      </c>
      <c r="B96" s="17"/>
      <c r="C96" s="17"/>
      <c r="D96" s="17"/>
      <c r="E96" s="21"/>
      <c r="F96" s="24"/>
      <c r="G96" s="21"/>
      <c r="H96" s="24"/>
      <c r="I96" s="21"/>
      <c r="J96" s="24"/>
      <c r="K96" s="21"/>
      <c r="L96" s="24"/>
      <c r="M96" s="18"/>
      <c r="N96" s="1" t="s">
        <v>124</v>
      </c>
    </row>
    <row r="97" spans="1:52" ht="30" customHeight="1" x14ac:dyDescent="0.3">
      <c r="A97" s="19" t="s">
        <v>1127</v>
      </c>
      <c r="B97" s="19" t="s">
        <v>1128</v>
      </c>
      <c r="C97" s="19" t="s">
        <v>122</v>
      </c>
      <c r="D97" s="20">
        <v>1.05</v>
      </c>
      <c r="E97" s="22">
        <f>단가대비표!O82</f>
        <v>0</v>
      </c>
      <c r="F97" s="25">
        <f>TRUNC(E97*D97,1)</f>
        <v>0</v>
      </c>
      <c r="G97" s="22">
        <f>단가대비표!P82</f>
        <v>0</v>
      </c>
      <c r="H97" s="25">
        <f>TRUNC(G97*D97,1)</f>
        <v>0</v>
      </c>
      <c r="I97" s="22">
        <f>단가대비표!V82</f>
        <v>0</v>
      </c>
      <c r="J97" s="25">
        <f>TRUNC(I97*D97,1)</f>
        <v>0</v>
      </c>
      <c r="K97" s="22">
        <f t="shared" ref="K97:L101" si="10">TRUNC(E97+G97+I97,1)</f>
        <v>0</v>
      </c>
      <c r="L97" s="25">
        <f t="shared" si="10"/>
        <v>0</v>
      </c>
      <c r="M97" s="19" t="s">
        <v>52</v>
      </c>
      <c r="N97" s="1" t="s">
        <v>124</v>
      </c>
      <c r="O97" s="1" t="s">
        <v>1129</v>
      </c>
      <c r="P97" s="1" t="s">
        <v>67</v>
      </c>
      <c r="Q97" s="1" t="s">
        <v>67</v>
      </c>
      <c r="R97" s="1" t="s">
        <v>66</v>
      </c>
      <c r="V97">
        <v>1</v>
      </c>
      <c r="AV97" s="1" t="s">
        <v>52</v>
      </c>
      <c r="AW97" s="1" t="s">
        <v>1130</v>
      </c>
      <c r="AX97" s="1" t="s">
        <v>52</v>
      </c>
      <c r="AY97" s="1" t="s">
        <v>52</v>
      </c>
      <c r="AZ97" s="1" t="s">
        <v>52</v>
      </c>
    </row>
    <row r="98" spans="1:52" ht="30" customHeight="1" x14ac:dyDescent="0.3">
      <c r="A98" s="19" t="s">
        <v>1061</v>
      </c>
      <c r="B98" s="19" t="s">
        <v>1096</v>
      </c>
      <c r="C98" s="19" t="s">
        <v>630</v>
      </c>
      <c r="D98" s="20">
        <v>1</v>
      </c>
      <c r="E98" s="22">
        <f>TRUNC(SUMIF(V97:V101, RIGHTB(O98, 1), F97:F101)*U98, 2)</f>
        <v>0</v>
      </c>
      <c r="F98" s="25">
        <f>TRUNC(E98*D98,1)</f>
        <v>0</v>
      </c>
      <c r="G98" s="22">
        <v>0</v>
      </c>
      <c r="H98" s="25">
        <f>TRUNC(G98*D98,1)</f>
        <v>0</v>
      </c>
      <c r="I98" s="22">
        <v>0</v>
      </c>
      <c r="J98" s="25">
        <f>TRUNC(I98*D98,1)</f>
        <v>0</v>
      </c>
      <c r="K98" s="22">
        <f t="shared" si="10"/>
        <v>0</v>
      </c>
      <c r="L98" s="25">
        <f t="shared" si="10"/>
        <v>0</v>
      </c>
      <c r="M98" s="19" t="s">
        <v>52</v>
      </c>
      <c r="N98" s="1" t="s">
        <v>124</v>
      </c>
      <c r="O98" s="1" t="s">
        <v>649</v>
      </c>
      <c r="P98" s="1" t="s">
        <v>67</v>
      </c>
      <c r="Q98" s="1" t="s">
        <v>67</v>
      </c>
      <c r="R98" s="1" t="s">
        <v>67</v>
      </c>
      <c r="S98">
        <v>0</v>
      </c>
      <c r="T98">
        <v>0</v>
      </c>
      <c r="U98">
        <v>0.03</v>
      </c>
      <c r="AV98" s="1" t="s">
        <v>52</v>
      </c>
      <c r="AW98" s="1" t="s">
        <v>1131</v>
      </c>
      <c r="AX98" s="1" t="s">
        <v>52</v>
      </c>
      <c r="AY98" s="1" t="s">
        <v>52</v>
      </c>
      <c r="AZ98" s="1" t="s">
        <v>52</v>
      </c>
    </row>
    <row r="99" spans="1:52" ht="30" customHeight="1" x14ac:dyDescent="0.3">
      <c r="A99" s="19" t="s">
        <v>641</v>
      </c>
      <c r="B99" s="19" t="s">
        <v>634</v>
      </c>
      <c r="C99" s="19" t="s">
        <v>635</v>
      </c>
      <c r="D99" s="20">
        <v>3.7999999999999999E-2</v>
      </c>
      <c r="E99" s="22">
        <f>단가대비표!O172</f>
        <v>0</v>
      </c>
      <c r="F99" s="25">
        <f>TRUNC(E99*D99,1)</f>
        <v>0</v>
      </c>
      <c r="G99" s="22">
        <f>단가대비표!P172</f>
        <v>0</v>
      </c>
      <c r="H99" s="25">
        <f>TRUNC(G99*D99,1)</f>
        <v>0</v>
      </c>
      <c r="I99" s="22">
        <f>단가대비표!V172</f>
        <v>0</v>
      </c>
      <c r="J99" s="25">
        <f>TRUNC(I99*D99,1)</f>
        <v>0</v>
      </c>
      <c r="K99" s="22">
        <f t="shared" si="10"/>
        <v>0</v>
      </c>
      <c r="L99" s="25">
        <f t="shared" si="10"/>
        <v>0</v>
      </c>
      <c r="M99" s="19" t="s">
        <v>52</v>
      </c>
      <c r="N99" s="1" t="s">
        <v>124</v>
      </c>
      <c r="O99" s="1" t="s">
        <v>642</v>
      </c>
      <c r="P99" s="1" t="s">
        <v>67</v>
      </c>
      <c r="Q99" s="1" t="s">
        <v>67</v>
      </c>
      <c r="R99" s="1" t="s">
        <v>66</v>
      </c>
      <c r="W99">
        <v>2</v>
      </c>
      <c r="AV99" s="1" t="s">
        <v>52</v>
      </c>
      <c r="AW99" s="1" t="s">
        <v>1132</v>
      </c>
      <c r="AX99" s="1" t="s">
        <v>52</v>
      </c>
      <c r="AY99" s="1" t="s">
        <v>52</v>
      </c>
      <c r="AZ99" s="1" t="s">
        <v>52</v>
      </c>
    </row>
    <row r="100" spans="1:52" ht="30" customHeight="1" x14ac:dyDescent="0.3">
      <c r="A100" s="19" t="s">
        <v>633</v>
      </c>
      <c r="B100" s="19" t="s">
        <v>634</v>
      </c>
      <c r="C100" s="19" t="s">
        <v>635</v>
      </c>
      <c r="D100" s="20">
        <v>1.2999999999999999E-2</v>
      </c>
      <c r="E100" s="22">
        <f>단가대비표!O166</f>
        <v>0</v>
      </c>
      <c r="F100" s="25">
        <f>TRUNC(E100*D100,1)</f>
        <v>0</v>
      </c>
      <c r="G100" s="22">
        <f>단가대비표!P166</f>
        <v>0</v>
      </c>
      <c r="H100" s="25">
        <f>TRUNC(G100*D100,1)</f>
        <v>0</v>
      </c>
      <c r="I100" s="22">
        <f>단가대비표!V166</f>
        <v>0</v>
      </c>
      <c r="J100" s="25">
        <f>TRUNC(I100*D100,1)</f>
        <v>0</v>
      </c>
      <c r="K100" s="22">
        <f t="shared" si="10"/>
        <v>0</v>
      </c>
      <c r="L100" s="25">
        <f t="shared" si="10"/>
        <v>0</v>
      </c>
      <c r="M100" s="19" t="s">
        <v>52</v>
      </c>
      <c r="N100" s="1" t="s">
        <v>124</v>
      </c>
      <c r="O100" s="1" t="s">
        <v>636</v>
      </c>
      <c r="P100" s="1" t="s">
        <v>67</v>
      </c>
      <c r="Q100" s="1" t="s">
        <v>67</v>
      </c>
      <c r="R100" s="1" t="s">
        <v>66</v>
      </c>
      <c r="W100">
        <v>2</v>
      </c>
      <c r="AV100" s="1" t="s">
        <v>52</v>
      </c>
      <c r="AW100" s="1" t="s">
        <v>1133</v>
      </c>
      <c r="AX100" s="1" t="s">
        <v>52</v>
      </c>
      <c r="AY100" s="1" t="s">
        <v>52</v>
      </c>
      <c r="AZ100" s="1" t="s">
        <v>52</v>
      </c>
    </row>
    <row r="101" spans="1:52" ht="30" customHeight="1" x14ac:dyDescent="0.3">
      <c r="A101" s="19" t="s">
        <v>647</v>
      </c>
      <c r="B101" s="19" t="s">
        <v>1032</v>
      </c>
      <c r="C101" s="19" t="s">
        <v>630</v>
      </c>
      <c r="D101" s="20">
        <v>1</v>
      </c>
      <c r="E101" s="22">
        <f>TRUNC(SUMIF(W97:W101, RIGHTB(O101, 1), H97:H101)*U101, 2)</f>
        <v>0</v>
      </c>
      <c r="F101" s="25">
        <f>TRUNC(E101*D101,1)</f>
        <v>0</v>
      </c>
      <c r="G101" s="22">
        <v>0</v>
      </c>
      <c r="H101" s="25">
        <f>TRUNC(G101*D101,1)</f>
        <v>0</v>
      </c>
      <c r="I101" s="22">
        <v>0</v>
      </c>
      <c r="J101" s="25">
        <f>TRUNC(I101*D101,1)</f>
        <v>0</v>
      </c>
      <c r="K101" s="22">
        <f t="shared" si="10"/>
        <v>0</v>
      </c>
      <c r="L101" s="25">
        <f t="shared" si="10"/>
        <v>0</v>
      </c>
      <c r="M101" s="19" t="s">
        <v>52</v>
      </c>
      <c r="N101" s="1" t="s">
        <v>124</v>
      </c>
      <c r="O101" s="1" t="s">
        <v>669</v>
      </c>
      <c r="P101" s="1" t="s">
        <v>67</v>
      </c>
      <c r="Q101" s="1" t="s">
        <v>67</v>
      </c>
      <c r="R101" s="1" t="s">
        <v>67</v>
      </c>
      <c r="S101">
        <v>1</v>
      </c>
      <c r="T101">
        <v>0</v>
      </c>
      <c r="U101">
        <v>0.02</v>
      </c>
      <c r="AV101" s="1" t="s">
        <v>52</v>
      </c>
      <c r="AW101" s="1" t="s">
        <v>1134</v>
      </c>
      <c r="AX101" s="1" t="s">
        <v>52</v>
      </c>
      <c r="AY101" s="1" t="s">
        <v>52</v>
      </c>
      <c r="AZ101" s="1" t="s">
        <v>52</v>
      </c>
    </row>
    <row r="102" spans="1:52" ht="30" customHeight="1" x14ac:dyDescent="0.3">
      <c r="A102" s="19" t="s">
        <v>1027</v>
      </c>
      <c r="B102" s="19" t="s">
        <v>52</v>
      </c>
      <c r="C102" s="19" t="s">
        <v>52</v>
      </c>
      <c r="D102" s="20"/>
      <c r="E102" s="22"/>
      <c r="F102" s="25">
        <f>TRUNC(SUMIF(N97:N101, N96, F97:F101),0)</f>
        <v>0</v>
      </c>
      <c r="G102" s="22"/>
      <c r="H102" s="25">
        <f>TRUNC(SUMIF(N97:N101, N96, H97:H101),0)</f>
        <v>0</v>
      </c>
      <c r="I102" s="22"/>
      <c r="J102" s="25">
        <f>TRUNC(SUMIF(N97:N101, N96, J97:J101),0)</f>
        <v>0</v>
      </c>
      <c r="K102" s="22"/>
      <c r="L102" s="25">
        <f>F102+H102+J102</f>
        <v>0</v>
      </c>
      <c r="M102" s="19" t="s">
        <v>52</v>
      </c>
      <c r="N102" s="1" t="s">
        <v>117</v>
      </c>
      <c r="O102" s="1" t="s">
        <v>117</v>
      </c>
      <c r="P102" s="1" t="s">
        <v>52</v>
      </c>
      <c r="Q102" s="1" t="s">
        <v>52</v>
      </c>
      <c r="R102" s="1" t="s">
        <v>52</v>
      </c>
      <c r="AV102" s="1" t="s">
        <v>52</v>
      </c>
      <c r="AW102" s="1" t="s">
        <v>52</v>
      </c>
      <c r="AX102" s="1" t="s">
        <v>52</v>
      </c>
      <c r="AY102" s="1" t="s">
        <v>52</v>
      </c>
      <c r="AZ102" s="1" t="s">
        <v>52</v>
      </c>
    </row>
    <row r="103" spans="1:52" ht="30" customHeight="1" x14ac:dyDescent="0.3">
      <c r="A103" s="20"/>
      <c r="B103" s="20"/>
      <c r="C103" s="20"/>
      <c r="D103" s="20"/>
      <c r="E103" s="22"/>
      <c r="F103" s="25"/>
      <c r="G103" s="22"/>
      <c r="H103" s="25"/>
      <c r="I103" s="22"/>
      <c r="J103" s="25"/>
      <c r="K103" s="22"/>
      <c r="L103" s="25"/>
      <c r="M103" s="20"/>
    </row>
    <row r="104" spans="1:52" ht="30" customHeight="1" x14ac:dyDescent="0.3">
      <c r="A104" s="16" t="s">
        <v>1135</v>
      </c>
      <c r="B104" s="17"/>
      <c r="C104" s="17"/>
      <c r="D104" s="17"/>
      <c r="E104" s="21"/>
      <c r="F104" s="24"/>
      <c r="G104" s="21"/>
      <c r="H104" s="24"/>
      <c r="I104" s="21"/>
      <c r="J104" s="24"/>
      <c r="K104" s="21"/>
      <c r="L104" s="24"/>
      <c r="M104" s="18"/>
      <c r="N104" s="1" t="s">
        <v>128</v>
      </c>
    </row>
    <row r="105" spans="1:52" ht="30" customHeight="1" x14ac:dyDescent="0.3">
      <c r="A105" s="19" t="s">
        <v>1127</v>
      </c>
      <c r="B105" s="19" t="s">
        <v>1136</v>
      </c>
      <c r="C105" s="19" t="s">
        <v>122</v>
      </c>
      <c r="D105" s="20">
        <v>1.05</v>
      </c>
      <c r="E105" s="22">
        <f>단가대비표!O83</f>
        <v>0</v>
      </c>
      <c r="F105" s="25">
        <f>TRUNC(E105*D105,1)</f>
        <v>0</v>
      </c>
      <c r="G105" s="22">
        <f>단가대비표!P83</f>
        <v>0</v>
      </c>
      <c r="H105" s="25">
        <f>TRUNC(G105*D105,1)</f>
        <v>0</v>
      </c>
      <c r="I105" s="22">
        <f>단가대비표!V83</f>
        <v>0</v>
      </c>
      <c r="J105" s="25">
        <f>TRUNC(I105*D105,1)</f>
        <v>0</v>
      </c>
      <c r="K105" s="22">
        <f t="shared" ref="K105:L109" si="11">TRUNC(E105+G105+I105,1)</f>
        <v>0</v>
      </c>
      <c r="L105" s="25">
        <f t="shared" si="11"/>
        <v>0</v>
      </c>
      <c r="M105" s="19" t="s">
        <v>52</v>
      </c>
      <c r="N105" s="1" t="s">
        <v>128</v>
      </c>
      <c r="O105" s="1" t="s">
        <v>1137</v>
      </c>
      <c r="P105" s="1" t="s">
        <v>67</v>
      </c>
      <c r="Q105" s="1" t="s">
        <v>67</v>
      </c>
      <c r="R105" s="1" t="s">
        <v>66</v>
      </c>
      <c r="V105">
        <v>1</v>
      </c>
      <c r="AV105" s="1" t="s">
        <v>52</v>
      </c>
      <c r="AW105" s="1" t="s">
        <v>1138</v>
      </c>
      <c r="AX105" s="1" t="s">
        <v>52</v>
      </c>
      <c r="AY105" s="1" t="s">
        <v>52</v>
      </c>
      <c r="AZ105" s="1" t="s">
        <v>52</v>
      </c>
    </row>
    <row r="106" spans="1:52" ht="30" customHeight="1" x14ac:dyDescent="0.3">
      <c r="A106" s="19" t="s">
        <v>1061</v>
      </c>
      <c r="B106" s="19" t="s">
        <v>1096</v>
      </c>
      <c r="C106" s="19" t="s">
        <v>630</v>
      </c>
      <c r="D106" s="20">
        <v>1</v>
      </c>
      <c r="E106" s="22">
        <f>TRUNC(SUMIF(V105:V109, RIGHTB(O106, 1), F105:F109)*U106, 2)</f>
        <v>0</v>
      </c>
      <c r="F106" s="25">
        <f>TRUNC(E106*D106,1)</f>
        <v>0</v>
      </c>
      <c r="G106" s="22">
        <v>0</v>
      </c>
      <c r="H106" s="25">
        <f>TRUNC(G106*D106,1)</f>
        <v>0</v>
      </c>
      <c r="I106" s="22">
        <v>0</v>
      </c>
      <c r="J106" s="25">
        <f>TRUNC(I106*D106,1)</f>
        <v>0</v>
      </c>
      <c r="K106" s="22">
        <f t="shared" si="11"/>
        <v>0</v>
      </c>
      <c r="L106" s="25">
        <f t="shared" si="11"/>
        <v>0</v>
      </c>
      <c r="M106" s="19" t="s">
        <v>52</v>
      </c>
      <c r="N106" s="1" t="s">
        <v>128</v>
      </c>
      <c r="O106" s="1" t="s">
        <v>649</v>
      </c>
      <c r="P106" s="1" t="s">
        <v>67</v>
      </c>
      <c r="Q106" s="1" t="s">
        <v>67</v>
      </c>
      <c r="R106" s="1" t="s">
        <v>67</v>
      </c>
      <c r="S106">
        <v>0</v>
      </c>
      <c r="T106">
        <v>0</v>
      </c>
      <c r="U106">
        <v>0.03</v>
      </c>
      <c r="AV106" s="1" t="s">
        <v>52</v>
      </c>
      <c r="AW106" s="1" t="s">
        <v>1139</v>
      </c>
      <c r="AX106" s="1" t="s">
        <v>52</v>
      </c>
      <c r="AY106" s="1" t="s">
        <v>52</v>
      </c>
      <c r="AZ106" s="1" t="s">
        <v>52</v>
      </c>
    </row>
    <row r="107" spans="1:52" ht="30" customHeight="1" x14ac:dyDescent="0.3">
      <c r="A107" s="19" t="s">
        <v>641</v>
      </c>
      <c r="B107" s="19" t="s">
        <v>634</v>
      </c>
      <c r="C107" s="19" t="s">
        <v>635</v>
      </c>
      <c r="D107" s="20">
        <v>0.05</v>
      </c>
      <c r="E107" s="22">
        <f>단가대비표!O172</f>
        <v>0</v>
      </c>
      <c r="F107" s="25">
        <f>TRUNC(E107*D107,1)</f>
        <v>0</v>
      </c>
      <c r="G107" s="22">
        <f>단가대비표!P172</f>
        <v>0</v>
      </c>
      <c r="H107" s="25">
        <f>TRUNC(G107*D107,1)</f>
        <v>0</v>
      </c>
      <c r="I107" s="22">
        <f>단가대비표!V172</f>
        <v>0</v>
      </c>
      <c r="J107" s="25">
        <f>TRUNC(I107*D107,1)</f>
        <v>0</v>
      </c>
      <c r="K107" s="22">
        <f t="shared" si="11"/>
        <v>0</v>
      </c>
      <c r="L107" s="25">
        <f t="shared" si="11"/>
        <v>0</v>
      </c>
      <c r="M107" s="19" t="s">
        <v>52</v>
      </c>
      <c r="N107" s="1" t="s">
        <v>128</v>
      </c>
      <c r="O107" s="1" t="s">
        <v>642</v>
      </c>
      <c r="P107" s="1" t="s">
        <v>67</v>
      </c>
      <c r="Q107" s="1" t="s">
        <v>67</v>
      </c>
      <c r="R107" s="1" t="s">
        <v>66</v>
      </c>
      <c r="W107">
        <v>2</v>
      </c>
      <c r="AV107" s="1" t="s">
        <v>52</v>
      </c>
      <c r="AW107" s="1" t="s">
        <v>1140</v>
      </c>
      <c r="AX107" s="1" t="s">
        <v>52</v>
      </c>
      <c r="AY107" s="1" t="s">
        <v>52</v>
      </c>
      <c r="AZ107" s="1" t="s">
        <v>52</v>
      </c>
    </row>
    <row r="108" spans="1:52" ht="30" customHeight="1" x14ac:dyDescent="0.3">
      <c r="A108" s="19" t="s">
        <v>633</v>
      </c>
      <c r="B108" s="19" t="s">
        <v>634</v>
      </c>
      <c r="C108" s="19" t="s">
        <v>635</v>
      </c>
      <c r="D108" s="20">
        <v>1.7000000000000001E-2</v>
      </c>
      <c r="E108" s="22">
        <f>단가대비표!O166</f>
        <v>0</v>
      </c>
      <c r="F108" s="25">
        <f>TRUNC(E108*D108,1)</f>
        <v>0</v>
      </c>
      <c r="G108" s="22">
        <f>단가대비표!P166</f>
        <v>0</v>
      </c>
      <c r="H108" s="25">
        <f>TRUNC(G108*D108,1)</f>
        <v>0</v>
      </c>
      <c r="I108" s="22">
        <f>단가대비표!V166</f>
        <v>0</v>
      </c>
      <c r="J108" s="25">
        <f>TRUNC(I108*D108,1)</f>
        <v>0</v>
      </c>
      <c r="K108" s="22">
        <f t="shared" si="11"/>
        <v>0</v>
      </c>
      <c r="L108" s="25">
        <f t="shared" si="11"/>
        <v>0</v>
      </c>
      <c r="M108" s="19" t="s">
        <v>52</v>
      </c>
      <c r="N108" s="1" t="s">
        <v>128</v>
      </c>
      <c r="O108" s="1" t="s">
        <v>636</v>
      </c>
      <c r="P108" s="1" t="s">
        <v>67</v>
      </c>
      <c r="Q108" s="1" t="s">
        <v>67</v>
      </c>
      <c r="R108" s="1" t="s">
        <v>66</v>
      </c>
      <c r="W108">
        <v>2</v>
      </c>
      <c r="AV108" s="1" t="s">
        <v>52</v>
      </c>
      <c r="AW108" s="1" t="s">
        <v>1141</v>
      </c>
      <c r="AX108" s="1" t="s">
        <v>52</v>
      </c>
      <c r="AY108" s="1" t="s">
        <v>52</v>
      </c>
      <c r="AZ108" s="1" t="s">
        <v>52</v>
      </c>
    </row>
    <row r="109" spans="1:52" ht="30" customHeight="1" x14ac:dyDescent="0.3">
      <c r="A109" s="19" t="s">
        <v>647</v>
      </c>
      <c r="B109" s="19" t="s">
        <v>1032</v>
      </c>
      <c r="C109" s="19" t="s">
        <v>630</v>
      </c>
      <c r="D109" s="20">
        <v>1</v>
      </c>
      <c r="E109" s="22">
        <f>TRUNC(SUMIF(W105:W109, RIGHTB(O109, 1), H105:H109)*U109, 2)</f>
        <v>0</v>
      </c>
      <c r="F109" s="25">
        <f>TRUNC(E109*D109,1)</f>
        <v>0</v>
      </c>
      <c r="G109" s="22">
        <v>0</v>
      </c>
      <c r="H109" s="25">
        <f>TRUNC(G109*D109,1)</f>
        <v>0</v>
      </c>
      <c r="I109" s="22">
        <v>0</v>
      </c>
      <c r="J109" s="25">
        <f>TRUNC(I109*D109,1)</f>
        <v>0</v>
      </c>
      <c r="K109" s="22">
        <f t="shared" si="11"/>
        <v>0</v>
      </c>
      <c r="L109" s="25">
        <f t="shared" si="11"/>
        <v>0</v>
      </c>
      <c r="M109" s="19" t="s">
        <v>52</v>
      </c>
      <c r="N109" s="1" t="s">
        <v>128</v>
      </c>
      <c r="O109" s="1" t="s">
        <v>669</v>
      </c>
      <c r="P109" s="1" t="s">
        <v>67</v>
      </c>
      <c r="Q109" s="1" t="s">
        <v>67</v>
      </c>
      <c r="R109" s="1" t="s">
        <v>67</v>
      </c>
      <c r="S109">
        <v>1</v>
      </c>
      <c r="T109">
        <v>0</v>
      </c>
      <c r="U109">
        <v>0.02</v>
      </c>
      <c r="AV109" s="1" t="s">
        <v>52</v>
      </c>
      <c r="AW109" s="1" t="s">
        <v>1142</v>
      </c>
      <c r="AX109" s="1" t="s">
        <v>52</v>
      </c>
      <c r="AY109" s="1" t="s">
        <v>52</v>
      </c>
      <c r="AZ109" s="1" t="s">
        <v>52</v>
      </c>
    </row>
    <row r="110" spans="1:52" ht="30" customHeight="1" x14ac:dyDescent="0.3">
      <c r="A110" s="19" t="s">
        <v>1027</v>
      </c>
      <c r="B110" s="19" t="s">
        <v>52</v>
      </c>
      <c r="C110" s="19" t="s">
        <v>52</v>
      </c>
      <c r="D110" s="20"/>
      <c r="E110" s="22"/>
      <c r="F110" s="25">
        <f>TRUNC(SUMIF(N105:N109, N104, F105:F109),0)</f>
        <v>0</v>
      </c>
      <c r="G110" s="22"/>
      <c r="H110" s="25">
        <f>TRUNC(SUMIF(N105:N109, N104, H105:H109),0)</f>
        <v>0</v>
      </c>
      <c r="I110" s="22"/>
      <c r="J110" s="25">
        <f>TRUNC(SUMIF(N105:N109, N104, J105:J109),0)</f>
        <v>0</v>
      </c>
      <c r="K110" s="22"/>
      <c r="L110" s="25">
        <f>F110+H110+J110</f>
        <v>0</v>
      </c>
      <c r="M110" s="19" t="s">
        <v>52</v>
      </c>
      <c r="N110" s="1" t="s">
        <v>117</v>
      </c>
      <c r="O110" s="1" t="s">
        <v>117</v>
      </c>
      <c r="P110" s="1" t="s">
        <v>52</v>
      </c>
      <c r="Q110" s="1" t="s">
        <v>52</v>
      </c>
      <c r="R110" s="1" t="s">
        <v>52</v>
      </c>
      <c r="AV110" s="1" t="s">
        <v>52</v>
      </c>
      <c r="AW110" s="1" t="s">
        <v>52</v>
      </c>
      <c r="AX110" s="1" t="s">
        <v>52</v>
      </c>
      <c r="AY110" s="1" t="s">
        <v>52</v>
      </c>
      <c r="AZ110" s="1" t="s">
        <v>52</v>
      </c>
    </row>
    <row r="111" spans="1:52" ht="30" customHeight="1" x14ac:dyDescent="0.3">
      <c r="A111" s="20"/>
      <c r="B111" s="20"/>
      <c r="C111" s="20"/>
      <c r="D111" s="20"/>
      <c r="E111" s="22"/>
      <c r="F111" s="25"/>
      <c r="G111" s="22"/>
      <c r="H111" s="25"/>
      <c r="I111" s="22"/>
      <c r="J111" s="25"/>
      <c r="K111" s="22"/>
      <c r="L111" s="25"/>
      <c r="M111" s="20"/>
    </row>
    <row r="112" spans="1:52" ht="30" customHeight="1" x14ac:dyDescent="0.3">
      <c r="A112" s="16" t="s">
        <v>1143</v>
      </c>
      <c r="B112" s="17"/>
      <c r="C112" s="17"/>
      <c r="D112" s="17"/>
      <c r="E112" s="21"/>
      <c r="F112" s="24"/>
      <c r="G112" s="21"/>
      <c r="H112" s="24"/>
      <c r="I112" s="21"/>
      <c r="J112" s="24"/>
      <c r="K112" s="21"/>
      <c r="L112" s="24"/>
      <c r="M112" s="18"/>
      <c r="N112" s="1" t="s">
        <v>132</v>
      </c>
    </row>
    <row r="113" spans="1:52" ht="30" customHeight="1" x14ac:dyDescent="0.3">
      <c r="A113" s="19" t="s">
        <v>1127</v>
      </c>
      <c r="B113" s="19" t="s">
        <v>1144</v>
      </c>
      <c r="C113" s="19" t="s">
        <v>122</v>
      </c>
      <c r="D113" s="20">
        <v>1.05</v>
      </c>
      <c r="E113" s="22">
        <f>단가대비표!O84</f>
        <v>0</v>
      </c>
      <c r="F113" s="25">
        <f>TRUNC(E113*D113,1)</f>
        <v>0</v>
      </c>
      <c r="G113" s="22">
        <f>단가대비표!P84</f>
        <v>0</v>
      </c>
      <c r="H113" s="25">
        <f>TRUNC(G113*D113,1)</f>
        <v>0</v>
      </c>
      <c r="I113" s="22">
        <f>단가대비표!V84</f>
        <v>0</v>
      </c>
      <c r="J113" s="25">
        <f>TRUNC(I113*D113,1)</f>
        <v>0</v>
      </c>
      <c r="K113" s="22">
        <f t="shared" ref="K113:L117" si="12">TRUNC(E113+G113+I113,1)</f>
        <v>0</v>
      </c>
      <c r="L113" s="25">
        <f t="shared" si="12"/>
        <v>0</v>
      </c>
      <c r="M113" s="19" t="s">
        <v>52</v>
      </c>
      <c r="N113" s="1" t="s">
        <v>132</v>
      </c>
      <c r="O113" s="1" t="s">
        <v>1145</v>
      </c>
      <c r="P113" s="1" t="s">
        <v>67</v>
      </c>
      <c r="Q113" s="1" t="s">
        <v>67</v>
      </c>
      <c r="R113" s="1" t="s">
        <v>66</v>
      </c>
      <c r="V113">
        <v>1</v>
      </c>
      <c r="AV113" s="1" t="s">
        <v>52</v>
      </c>
      <c r="AW113" s="1" t="s">
        <v>1146</v>
      </c>
      <c r="AX113" s="1" t="s">
        <v>52</v>
      </c>
      <c r="AY113" s="1" t="s">
        <v>52</v>
      </c>
      <c r="AZ113" s="1" t="s">
        <v>52</v>
      </c>
    </row>
    <row r="114" spans="1:52" ht="30" customHeight="1" x14ac:dyDescent="0.3">
      <c r="A114" s="19" t="s">
        <v>1061</v>
      </c>
      <c r="B114" s="19" t="s">
        <v>1096</v>
      </c>
      <c r="C114" s="19" t="s">
        <v>630</v>
      </c>
      <c r="D114" s="20">
        <v>1</v>
      </c>
      <c r="E114" s="22">
        <f>TRUNC(SUMIF(V113:V117, RIGHTB(O114, 1), F113:F117)*U114, 2)</f>
        <v>0</v>
      </c>
      <c r="F114" s="25">
        <f>TRUNC(E114*D114,1)</f>
        <v>0</v>
      </c>
      <c r="G114" s="22">
        <v>0</v>
      </c>
      <c r="H114" s="25">
        <f>TRUNC(G114*D114,1)</f>
        <v>0</v>
      </c>
      <c r="I114" s="22">
        <v>0</v>
      </c>
      <c r="J114" s="25">
        <f>TRUNC(I114*D114,1)</f>
        <v>0</v>
      </c>
      <c r="K114" s="22">
        <f t="shared" si="12"/>
        <v>0</v>
      </c>
      <c r="L114" s="25">
        <f t="shared" si="12"/>
        <v>0</v>
      </c>
      <c r="M114" s="19" t="s">
        <v>52</v>
      </c>
      <c r="N114" s="1" t="s">
        <v>132</v>
      </c>
      <c r="O114" s="1" t="s">
        <v>649</v>
      </c>
      <c r="P114" s="1" t="s">
        <v>67</v>
      </c>
      <c r="Q114" s="1" t="s">
        <v>67</v>
      </c>
      <c r="R114" s="1" t="s">
        <v>67</v>
      </c>
      <c r="S114">
        <v>0</v>
      </c>
      <c r="T114">
        <v>0</v>
      </c>
      <c r="U114">
        <v>0.03</v>
      </c>
      <c r="AV114" s="1" t="s">
        <v>52</v>
      </c>
      <c r="AW114" s="1" t="s">
        <v>1147</v>
      </c>
      <c r="AX114" s="1" t="s">
        <v>52</v>
      </c>
      <c r="AY114" s="1" t="s">
        <v>52</v>
      </c>
      <c r="AZ114" s="1" t="s">
        <v>52</v>
      </c>
    </row>
    <row r="115" spans="1:52" ht="30" customHeight="1" x14ac:dyDescent="0.3">
      <c r="A115" s="19" t="s">
        <v>641</v>
      </c>
      <c r="B115" s="19" t="s">
        <v>634</v>
      </c>
      <c r="C115" s="19" t="s">
        <v>635</v>
      </c>
      <c r="D115" s="20">
        <v>0.06</v>
      </c>
      <c r="E115" s="22">
        <f>단가대비표!O172</f>
        <v>0</v>
      </c>
      <c r="F115" s="25">
        <f>TRUNC(E115*D115,1)</f>
        <v>0</v>
      </c>
      <c r="G115" s="22">
        <f>단가대비표!P172</f>
        <v>0</v>
      </c>
      <c r="H115" s="25">
        <f>TRUNC(G115*D115,1)</f>
        <v>0</v>
      </c>
      <c r="I115" s="22">
        <f>단가대비표!V172</f>
        <v>0</v>
      </c>
      <c r="J115" s="25">
        <f>TRUNC(I115*D115,1)</f>
        <v>0</v>
      </c>
      <c r="K115" s="22">
        <f t="shared" si="12"/>
        <v>0</v>
      </c>
      <c r="L115" s="25">
        <f t="shared" si="12"/>
        <v>0</v>
      </c>
      <c r="M115" s="19" t="s">
        <v>52</v>
      </c>
      <c r="N115" s="1" t="s">
        <v>132</v>
      </c>
      <c r="O115" s="1" t="s">
        <v>642</v>
      </c>
      <c r="P115" s="1" t="s">
        <v>67</v>
      </c>
      <c r="Q115" s="1" t="s">
        <v>67</v>
      </c>
      <c r="R115" s="1" t="s">
        <v>66</v>
      </c>
      <c r="W115">
        <v>2</v>
      </c>
      <c r="AV115" s="1" t="s">
        <v>52</v>
      </c>
      <c r="AW115" s="1" t="s">
        <v>1148</v>
      </c>
      <c r="AX115" s="1" t="s">
        <v>52</v>
      </c>
      <c r="AY115" s="1" t="s">
        <v>52</v>
      </c>
      <c r="AZ115" s="1" t="s">
        <v>52</v>
      </c>
    </row>
    <row r="116" spans="1:52" ht="30" customHeight="1" x14ac:dyDescent="0.3">
      <c r="A116" s="19" t="s">
        <v>633</v>
      </c>
      <c r="B116" s="19" t="s">
        <v>634</v>
      </c>
      <c r="C116" s="19" t="s">
        <v>635</v>
      </c>
      <c r="D116" s="20">
        <v>0.02</v>
      </c>
      <c r="E116" s="22">
        <f>단가대비표!O166</f>
        <v>0</v>
      </c>
      <c r="F116" s="25">
        <f>TRUNC(E116*D116,1)</f>
        <v>0</v>
      </c>
      <c r="G116" s="22">
        <f>단가대비표!P166</f>
        <v>0</v>
      </c>
      <c r="H116" s="25">
        <f>TRUNC(G116*D116,1)</f>
        <v>0</v>
      </c>
      <c r="I116" s="22">
        <f>단가대비표!V166</f>
        <v>0</v>
      </c>
      <c r="J116" s="25">
        <f>TRUNC(I116*D116,1)</f>
        <v>0</v>
      </c>
      <c r="K116" s="22">
        <f t="shared" si="12"/>
        <v>0</v>
      </c>
      <c r="L116" s="25">
        <f t="shared" si="12"/>
        <v>0</v>
      </c>
      <c r="M116" s="19" t="s">
        <v>52</v>
      </c>
      <c r="N116" s="1" t="s">
        <v>132</v>
      </c>
      <c r="O116" s="1" t="s">
        <v>636</v>
      </c>
      <c r="P116" s="1" t="s">
        <v>67</v>
      </c>
      <c r="Q116" s="1" t="s">
        <v>67</v>
      </c>
      <c r="R116" s="1" t="s">
        <v>66</v>
      </c>
      <c r="W116">
        <v>2</v>
      </c>
      <c r="AV116" s="1" t="s">
        <v>52</v>
      </c>
      <c r="AW116" s="1" t="s">
        <v>1149</v>
      </c>
      <c r="AX116" s="1" t="s">
        <v>52</v>
      </c>
      <c r="AY116" s="1" t="s">
        <v>52</v>
      </c>
      <c r="AZ116" s="1" t="s">
        <v>52</v>
      </c>
    </row>
    <row r="117" spans="1:52" ht="30" customHeight="1" x14ac:dyDescent="0.3">
      <c r="A117" s="19" t="s">
        <v>647</v>
      </c>
      <c r="B117" s="19" t="s">
        <v>1032</v>
      </c>
      <c r="C117" s="19" t="s">
        <v>630</v>
      </c>
      <c r="D117" s="20">
        <v>1</v>
      </c>
      <c r="E117" s="22">
        <f>TRUNC(SUMIF(W113:W117, RIGHTB(O117, 1), H113:H117)*U117, 2)</f>
        <v>0</v>
      </c>
      <c r="F117" s="25">
        <f>TRUNC(E117*D117,1)</f>
        <v>0</v>
      </c>
      <c r="G117" s="22">
        <v>0</v>
      </c>
      <c r="H117" s="25">
        <f>TRUNC(G117*D117,1)</f>
        <v>0</v>
      </c>
      <c r="I117" s="22">
        <v>0</v>
      </c>
      <c r="J117" s="25">
        <f>TRUNC(I117*D117,1)</f>
        <v>0</v>
      </c>
      <c r="K117" s="22">
        <f t="shared" si="12"/>
        <v>0</v>
      </c>
      <c r="L117" s="25">
        <f t="shared" si="12"/>
        <v>0</v>
      </c>
      <c r="M117" s="19" t="s">
        <v>52</v>
      </c>
      <c r="N117" s="1" t="s">
        <v>132</v>
      </c>
      <c r="O117" s="1" t="s">
        <v>669</v>
      </c>
      <c r="P117" s="1" t="s">
        <v>67</v>
      </c>
      <c r="Q117" s="1" t="s">
        <v>67</v>
      </c>
      <c r="R117" s="1" t="s">
        <v>67</v>
      </c>
      <c r="S117">
        <v>1</v>
      </c>
      <c r="T117">
        <v>0</v>
      </c>
      <c r="U117">
        <v>0.02</v>
      </c>
      <c r="AV117" s="1" t="s">
        <v>52</v>
      </c>
      <c r="AW117" s="1" t="s">
        <v>1150</v>
      </c>
      <c r="AX117" s="1" t="s">
        <v>52</v>
      </c>
      <c r="AY117" s="1" t="s">
        <v>52</v>
      </c>
      <c r="AZ117" s="1" t="s">
        <v>52</v>
      </c>
    </row>
    <row r="118" spans="1:52" ht="30" customHeight="1" x14ac:dyDescent="0.3">
      <c r="A118" s="19" t="s">
        <v>1027</v>
      </c>
      <c r="B118" s="19" t="s">
        <v>52</v>
      </c>
      <c r="C118" s="19" t="s">
        <v>52</v>
      </c>
      <c r="D118" s="20"/>
      <c r="E118" s="22"/>
      <c r="F118" s="25">
        <f>TRUNC(SUMIF(N113:N117, N112, F113:F117),0)</f>
        <v>0</v>
      </c>
      <c r="G118" s="22"/>
      <c r="H118" s="25">
        <f>TRUNC(SUMIF(N113:N117, N112, H113:H117),0)</f>
        <v>0</v>
      </c>
      <c r="I118" s="22"/>
      <c r="J118" s="25">
        <f>TRUNC(SUMIF(N113:N117, N112, J113:J117),0)</f>
        <v>0</v>
      </c>
      <c r="K118" s="22"/>
      <c r="L118" s="25">
        <f>F118+H118+J118</f>
        <v>0</v>
      </c>
      <c r="M118" s="19" t="s">
        <v>52</v>
      </c>
      <c r="N118" s="1" t="s">
        <v>117</v>
      </c>
      <c r="O118" s="1" t="s">
        <v>117</v>
      </c>
      <c r="P118" s="1" t="s">
        <v>52</v>
      </c>
      <c r="Q118" s="1" t="s">
        <v>52</v>
      </c>
      <c r="R118" s="1" t="s">
        <v>52</v>
      </c>
      <c r="AV118" s="1" t="s">
        <v>52</v>
      </c>
      <c r="AW118" s="1" t="s">
        <v>52</v>
      </c>
      <c r="AX118" s="1" t="s">
        <v>52</v>
      </c>
      <c r="AY118" s="1" t="s">
        <v>52</v>
      </c>
      <c r="AZ118" s="1" t="s">
        <v>52</v>
      </c>
    </row>
    <row r="119" spans="1:52" ht="30" customHeight="1" x14ac:dyDescent="0.3">
      <c r="A119" s="20"/>
      <c r="B119" s="20"/>
      <c r="C119" s="20"/>
      <c r="D119" s="20"/>
      <c r="E119" s="22"/>
      <c r="F119" s="25"/>
      <c r="G119" s="22"/>
      <c r="H119" s="25"/>
      <c r="I119" s="22"/>
      <c r="J119" s="25"/>
      <c r="K119" s="22"/>
      <c r="L119" s="25"/>
      <c r="M119" s="20"/>
    </row>
    <row r="120" spans="1:52" ht="30" customHeight="1" x14ac:dyDescent="0.3">
      <c r="A120" s="16" t="s">
        <v>1151</v>
      </c>
      <c r="B120" s="17"/>
      <c r="C120" s="17"/>
      <c r="D120" s="17"/>
      <c r="E120" s="21"/>
      <c r="F120" s="24"/>
      <c r="G120" s="21"/>
      <c r="H120" s="24"/>
      <c r="I120" s="21"/>
      <c r="J120" s="24"/>
      <c r="K120" s="21"/>
      <c r="L120" s="24"/>
      <c r="M120" s="18"/>
      <c r="N120" s="1" t="s">
        <v>136</v>
      </c>
    </row>
    <row r="121" spans="1:52" ht="30" customHeight="1" x14ac:dyDescent="0.3">
      <c r="A121" s="19" t="s">
        <v>1127</v>
      </c>
      <c r="B121" s="19" t="s">
        <v>1152</v>
      </c>
      <c r="C121" s="19" t="s">
        <v>122</v>
      </c>
      <c r="D121" s="20">
        <v>1.05</v>
      </c>
      <c r="E121" s="22">
        <f>단가대비표!O85</f>
        <v>0</v>
      </c>
      <c r="F121" s="25">
        <f>TRUNC(E121*D121,1)</f>
        <v>0</v>
      </c>
      <c r="G121" s="22">
        <f>단가대비표!P85</f>
        <v>0</v>
      </c>
      <c r="H121" s="25">
        <f>TRUNC(G121*D121,1)</f>
        <v>0</v>
      </c>
      <c r="I121" s="22">
        <f>단가대비표!V85</f>
        <v>0</v>
      </c>
      <c r="J121" s="25">
        <f>TRUNC(I121*D121,1)</f>
        <v>0</v>
      </c>
      <c r="K121" s="22">
        <f t="shared" ref="K121:L125" si="13">TRUNC(E121+G121+I121,1)</f>
        <v>0</v>
      </c>
      <c r="L121" s="25">
        <f t="shared" si="13"/>
        <v>0</v>
      </c>
      <c r="M121" s="19" t="s">
        <v>52</v>
      </c>
      <c r="N121" s="1" t="s">
        <v>136</v>
      </c>
      <c r="O121" s="1" t="s">
        <v>1153</v>
      </c>
      <c r="P121" s="1" t="s">
        <v>67</v>
      </c>
      <c r="Q121" s="1" t="s">
        <v>67</v>
      </c>
      <c r="R121" s="1" t="s">
        <v>66</v>
      </c>
      <c r="V121">
        <v>1</v>
      </c>
      <c r="AV121" s="1" t="s">
        <v>52</v>
      </c>
      <c r="AW121" s="1" t="s">
        <v>1154</v>
      </c>
      <c r="AX121" s="1" t="s">
        <v>52</v>
      </c>
      <c r="AY121" s="1" t="s">
        <v>52</v>
      </c>
      <c r="AZ121" s="1" t="s">
        <v>52</v>
      </c>
    </row>
    <row r="122" spans="1:52" ht="30" customHeight="1" x14ac:dyDescent="0.3">
      <c r="A122" s="19" t="s">
        <v>1061</v>
      </c>
      <c r="B122" s="19" t="s">
        <v>1096</v>
      </c>
      <c r="C122" s="19" t="s">
        <v>630</v>
      </c>
      <c r="D122" s="20">
        <v>1</v>
      </c>
      <c r="E122" s="22">
        <f>TRUNC(SUMIF(V121:V125, RIGHTB(O122, 1), F121:F125)*U122, 2)</f>
        <v>0</v>
      </c>
      <c r="F122" s="25">
        <f>TRUNC(E122*D122,1)</f>
        <v>0</v>
      </c>
      <c r="G122" s="22">
        <v>0</v>
      </c>
      <c r="H122" s="25">
        <f>TRUNC(G122*D122,1)</f>
        <v>0</v>
      </c>
      <c r="I122" s="22">
        <v>0</v>
      </c>
      <c r="J122" s="25">
        <f>TRUNC(I122*D122,1)</f>
        <v>0</v>
      </c>
      <c r="K122" s="22">
        <f t="shared" si="13"/>
        <v>0</v>
      </c>
      <c r="L122" s="25">
        <f t="shared" si="13"/>
        <v>0</v>
      </c>
      <c r="M122" s="19" t="s">
        <v>52</v>
      </c>
      <c r="N122" s="1" t="s">
        <v>136</v>
      </c>
      <c r="O122" s="1" t="s">
        <v>649</v>
      </c>
      <c r="P122" s="1" t="s">
        <v>67</v>
      </c>
      <c r="Q122" s="1" t="s">
        <v>67</v>
      </c>
      <c r="R122" s="1" t="s">
        <v>67</v>
      </c>
      <c r="S122">
        <v>0</v>
      </c>
      <c r="T122">
        <v>0</v>
      </c>
      <c r="U122">
        <v>0.03</v>
      </c>
      <c r="AV122" s="1" t="s">
        <v>52</v>
      </c>
      <c r="AW122" s="1" t="s">
        <v>1155</v>
      </c>
      <c r="AX122" s="1" t="s">
        <v>52</v>
      </c>
      <c r="AY122" s="1" t="s">
        <v>52</v>
      </c>
      <c r="AZ122" s="1" t="s">
        <v>52</v>
      </c>
    </row>
    <row r="123" spans="1:52" ht="30" customHeight="1" x14ac:dyDescent="0.3">
      <c r="A123" s="19" t="s">
        <v>641</v>
      </c>
      <c r="B123" s="19" t="s">
        <v>634</v>
      </c>
      <c r="C123" s="19" t="s">
        <v>635</v>
      </c>
      <c r="D123" s="20">
        <v>7.4999999999999997E-2</v>
      </c>
      <c r="E123" s="22">
        <f>단가대비표!O172</f>
        <v>0</v>
      </c>
      <c r="F123" s="25">
        <f>TRUNC(E123*D123,1)</f>
        <v>0</v>
      </c>
      <c r="G123" s="22">
        <f>단가대비표!P172</f>
        <v>0</v>
      </c>
      <c r="H123" s="25">
        <f>TRUNC(G123*D123,1)</f>
        <v>0</v>
      </c>
      <c r="I123" s="22">
        <f>단가대비표!V172</f>
        <v>0</v>
      </c>
      <c r="J123" s="25">
        <f>TRUNC(I123*D123,1)</f>
        <v>0</v>
      </c>
      <c r="K123" s="22">
        <f t="shared" si="13"/>
        <v>0</v>
      </c>
      <c r="L123" s="25">
        <f t="shared" si="13"/>
        <v>0</v>
      </c>
      <c r="M123" s="19" t="s">
        <v>52</v>
      </c>
      <c r="N123" s="1" t="s">
        <v>136</v>
      </c>
      <c r="O123" s="1" t="s">
        <v>642</v>
      </c>
      <c r="P123" s="1" t="s">
        <v>67</v>
      </c>
      <c r="Q123" s="1" t="s">
        <v>67</v>
      </c>
      <c r="R123" s="1" t="s">
        <v>66</v>
      </c>
      <c r="W123">
        <v>2</v>
      </c>
      <c r="AV123" s="1" t="s">
        <v>52</v>
      </c>
      <c r="AW123" s="1" t="s">
        <v>1156</v>
      </c>
      <c r="AX123" s="1" t="s">
        <v>52</v>
      </c>
      <c r="AY123" s="1" t="s">
        <v>52</v>
      </c>
      <c r="AZ123" s="1" t="s">
        <v>52</v>
      </c>
    </row>
    <row r="124" spans="1:52" ht="30" customHeight="1" x14ac:dyDescent="0.3">
      <c r="A124" s="19" t="s">
        <v>633</v>
      </c>
      <c r="B124" s="19" t="s">
        <v>634</v>
      </c>
      <c r="C124" s="19" t="s">
        <v>635</v>
      </c>
      <c r="D124" s="20">
        <v>2.5000000000000001E-2</v>
      </c>
      <c r="E124" s="22">
        <f>단가대비표!O166</f>
        <v>0</v>
      </c>
      <c r="F124" s="25">
        <f>TRUNC(E124*D124,1)</f>
        <v>0</v>
      </c>
      <c r="G124" s="22">
        <f>단가대비표!P166</f>
        <v>0</v>
      </c>
      <c r="H124" s="25">
        <f>TRUNC(G124*D124,1)</f>
        <v>0</v>
      </c>
      <c r="I124" s="22">
        <f>단가대비표!V166</f>
        <v>0</v>
      </c>
      <c r="J124" s="25">
        <f>TRUNC(I124*D124,1)</f>
        <v>0</v>
      </c>
      <c r="K124" s="22">
        <f t="shared" si="13"/>
        <v>0</v>
      </c>
      <c r="L124" s="25">
        <f t="shared" si="13"/>
        <v>0</v>
      </c>
      <c r="M124" s="19" t="s">
        <v>52</v>
      </c>
      <c r="N124" s="1" t="s">
        <v>136</v>
      </c>
      <c r="O124" s="1" t="s">
        <v>636</v>
      </c>
      <c r="P124" s="1" t="s">
        <v>67</v>
      </c>
      <c r="Q124" s="1" t="s">
        <v>67</v>
      </c>
      <c r="R124" s="1" t="s">
        <v>66</v>
      </c>
      <c r="W124">
        <v>2</v>
      </c>
      <c r="AV124" s="1" t="s">
        <v>52</v>
      </c>
      <c r="AW124" s="1" t="s">
        <v>1157</v>
      </c>
      <c r="AX124" s="1" t="s">
        <v>52</v>
      </c>
      <c r="AY124" s="1" t="s">
        <v>52</v>
      </c>
      <c r="AZ124" s="1" t="s">
        <v>52</v>
      </c>
    </row>
    <row r="125" spans="1:52" ht="30" customHeight="1" x14ac:dyDescent="0.3">
      <c r="A125" s="19" t="s">
        <v>647</v>
      </c>
      <c r="B125" s="19" t="s">
        <v>1032</v>
      </c>
      <c r="C125" s="19" t="s">
        <v>630</v>
      </c>
      <c r="D125" s="20">
        <v>1</v>
      </c>
      <c r="E125" s="22">
        <f>TRUNC(SUMIF(W121:W125, RIGHTB(O125, 1), H121:H125)*U125, 2)</f>
        <v>0</v>
      </c>
      <c r="F125" s="25">
        <f>TRUNC(E125*D125,1)</f>
        <v>0</v>
      </c>
      <c r="G125" s="22">
        <v>0</v>
      </c>
      <c r="H125" s="25">
        <f>TRUNC(G125*D125,1)</f>
        <v>0</v>
      </c>
      <c r="I125" s="22">
        <v>0</v>
      </c>
      <c r="J125" s="25">
        <f>TRUNC(I125*D125,1)</f>
        <v>0</v>
      </c>
      <c r="K125" s="22">
        <f t="shared" si="13"/>
        <v>0</v>
      </c>
      <c r="L125" s="25">
        <f t="shared" si="13"/>
        <v>0</v>
      </c>
      <c r="M125" s="19" t="s">
        <v>52</v>
      </c>
      <c r="N125" s="1" t="s">
        <v>136</v>
      </c>
      <c r="O125" s="1" t="s">
        <v>669</v>
      </c>
      <c r="P125" s="1" t="s">
        <v>67</v>
      </c>
      <c r="Q125" s="1" t="s">
        <v>67</v>
      </c>
      <c r="R125" s="1" t="s">
        <v>67</v>
      </c>
      <c r="S125">
        <v>1</v>
      </c>
      <c r="T125">
        <v>0</v>
      </c>
      <c r="U125">
        <v>0.02</v>
      </c>
      <c r="AV125" s="1" t="s">
        <v>52</v>
      </c>
      <c r="AW125" s="1" t="s">
        <v>1158</v>
      </c>
      <c r="AX125" s="1" t="s">
        <v>52</v>
      </c>
      <c r="AY125" s="1" t="s">
        <v>52</v>
      </c>
      <c r="AZ125" s="1" t="s">
        <v>52</v>
      </c>
    </row>
    <row r="126" spans="1:52" ht="30" customHeight="1" x14ac:dyDescent="0.3">
      <c r="A126" s="19" t="s">
        <v>1027</v>
      </c>
      <c r="B126" s="19" t="s">
        <v>52</v>
      </c>
      <c r="C126" s="19" t="s">
        <v>52</v>
      </c>
      <c r="D126" s="20"/>
      <c r="E126" s="22"/>
      <c r="F126" s="25">
        <f>TRUNC(SUMIF(N121:N125, N120, F121:F125),0)</f>
        <v>0</v>
      </c>
      <c r="G126" s="22"/>
      <c r="H126" s="25">
        <f>TRUNC(SUMIF(N121:N125, N120, H121:H125),0)</f>
        <v>0</v>
      </c>
      <c r="I126" s="22"/>
      <c r="J126" s="25">
        <f>TRUNC(SUMIF(N121:N125, N120, J121:J125),0)</f>
        <v>0</v>
      </c>
      <c r="K126" s="22"/>
      <c r="L126" s="25">
        <f>F126+H126+J126</f>
        <v>0</v>
      </c>
      <c r="M126" s="19" t="s">
        <v>52</v>
      </c>
      <c r="N126" s="1" t="s">
        <v>117</v>
      </c>
      <c r="O126" s="1" t="s">
        <v>117</v>
      </c>
      <c r="P126" s="1" t="s">
        <v>52</v>
      </c>
      <c r="Q126" s="1" t="s">
        <v>52</v>
      </c>
      <c r="R126" s="1" t="s">
        <v>52</v>
      </c>
      <c r="AV126" s="1" t="s">
        <v>52</v>
      </c>
      <c r="AW126" s="1" t="s">
        <v>52</v>
      </c>
      <c r="AX126" s="1" t="s">
        <v>52</v>
      </c>
      <c r="AY126" s="1" t="s">
        <v>52</v>
      </c>
      <c r="AZ126" s="1" t="s">
        <v>52</v>
      </c>
    </row>
    <row r="127" spans="1:52" ht="30" customHeight="1" x14ac:dyDescent="0.3">
      <c r="A127" s="20"/>
      <c r="B127" s="20"/>
      <c r="C127" s="20"/>
      <c r="D127" s="20"/>
      <c r="E127" s="22"/>
      <c r="F127" s="25"/>
      <c r="G127" s="22"/>
      <c r="H127" s="25"/>
      <c r="I127" s="22"/>
      <c r="J127" s="25"/>
      <c r="K127" s="22"/>
      <c r="L127" s="25"/>
      <c r="M127" s="20"/>
    </row>
    <row r="128" spans="1:52" ht="30" customHeight="1" x14ac:dyDescent="0.3">
      <c r="A128" s="16" t="s">
        <v>1159</v>
      </c>
      <c r="B128" s="17"/>
      <c r="C128" s="17"/>
      <c r="D128" s="17"/>
      <c r="E128" s="21"/>
      <c r="F128" s="24"/>
      <c r="G128" s="21"/>
      <c r="H128" s="24"/>
      <c r="I128" s="21"/>
      <c r="J128" s="24"/>
      <c r="K128" s="21"/>
      <c r="L128" s="24"/>
      <c r="M128" s="18"/>
      <c r="N128" s="1" t="s">
        <v>180</v>
      </c>
    </row>
    <row r="129" spans="1:52" ht="30" customHeight="1" x14ac:dyDescent="0.3">
      <c r="A129" s="19" t="s">
        <v>1105</v>
      </c>
      <c r="B129" s="19" t="s">
        <v>1106</v>
      </c>
      <c r="C129" s="19" t="s">
        <v>1107</v>
      </c>
      <c r="D129" s="20">
        <v>0.443</v>
      </c>
      <c r="E129" s="22">
        <f>단가대비표!O10</f>
        <v>0</v>
      </c>
      <c r="F129" s="25">
        <f>TRUNC(E129*D129,1)</f>
        <v>0</v>
      </c>
      <c r="G129" s="22">
        <f>단가대비표!P10</f>
        <v>0</v>
      </c>
      <c r="H129" s="25">
        <f>TRUNC(G129*D129,1)</f>
        <v>0</v>
      </c>
      <c r="I129" s="22">
        <f>단가대비표!V10</f>
        <v>0</v>
      </c>
      <c r="J129" s="25">
        <f>TRUNC(I129*D129,1)</f>
        <v>0</v>
      </c>
      <c r="K129" s="22">
        <f t="shared" ref="K129:L132" si="14">TRUNC(E129+G129+I129,1)</f>
        <v>0</v>
      </c>
      <c r="L129" s="25">
        <f t="shared" si="14"/>
        <v>0</v>
      </c>
      <c r="M129" s="19" t="s">
        <v>52</v>
      </c>
      <c r="N129" s="1" t="s">
        <v>180</v>
      </c>
      <c r="O129" s="1" t="s">
        <v>1108</v>
      </c>
      <c r="P129" s="1" t="s">
        <v>67</v>
      </c>
      <c r="Q129" s="1" t="s">
        <v>67</v>
      </c>
      <c r="R129" s="1" t="s">
        <v>66</v>
      </c>
      <c r="AV129" s="1" t="s">
        <v>52</v>
      </c>
      <c r="AW129" s="1" t="s">
        <v>1160</v>
      </c>
      <c r="AX129" s="1" t="s">
        <v>52</v>
      </c>
      <c r="AY129" s="1" t="s">
        <v>52</v>
      </c>
      <c r="AZ129" s="1" t="s">
        <v>52</v>
      </c>
    </row>
    <row r="130" spans="1:52" ht="30" customHeight="1" x14ac:dyDescent="0.3">
      <c r="A130" s="19" t="s">
        <v>1110</v>
      </c>
      <c r="B130" s="19" t="s">
        <v>1111</v>
      </c>
      <c r="C130" s="19" t="s">
        <v>1112</v>
      </c>
      <c r="D130" s="20">
        <v>1098</v>
      </c>
      <c r="E130" s="22">
        <f>단가대비표!O7</f>
        <v>0</v>
      </c>
      <c r="F130" s="25">
        <f>TRUNC(E130*D130,1)</f>
        <v>0</v>
      </c>
      <c r="G130" s="22">
        <f>단가대비표!P7</f>
        <v>0</v>
      </c>
      <c r="H130" s="25">
        <f>TRUNC(G130*D130,1)</f>
        <v>0</v>
      </c>
      <c r="I130" s="22">
        <f>단가대비표!V7</f>
        <v>0</v>
      </c>
      <c r="J130" s="25">
        <f>TRUNC(I130*D130,1)</f>
        <v>0</v>
      </c>
      <c r="K130" s="22">
        <f t="shared" si="14"/>
        <v>0</v>
      </c>
      <c r="L130" s="25">
        <f t="shared" si="14"/>
        <v>0</v>
      </c>
      <c r="M130" s="19" t="s">
        <v>52</v>
      </c>
      <c r="N130" s="1" t="s">
        <v>180</v>
      </c>
      <c r="O130" s="1" t="s">
        <v>1113</v>
      </c>
      <c r="P130" s="1" t="s">
        <v>67</v>
      </c>
      <c r="Q130" s="1" t="s">
        <v>67</v>
      </c>
      <c r="R130" s="1" t="s">
        <v>66</v>
      </c>
      <c r="AV130" s="1" t="s">
        <v>52</v>
      </c>
      <c r="AW130" s="1" t="s">
        <v>1161</v>
      </c>
      <c r="AX130" s="1" t="s">
        <v>52</v>
      </c>
      <c r="AY130" s="1" t="s">
        <v>52</v>
      </c>
      <c r="AZ130" s="1" t="s">
        <v>52</v>
      </c>
    </row>
    <row r="131" spans="1:52" ht="30" customHeight="1" x14ac:dyDescent="0.3">
      <c r="A131" s="19" t="s">
        <v>638</v>
      </c>
      <c r="B131" s="19" t="s">
        <v>634</v>
      </c>
      <c r="C131" s="19" t="s">
        <v>635</v>
      </c>
      <c r="D131" s="20">
        <v>0.19900000000000001</v>
      </c>
      <c r="E131" s="22">
        <f>단가대비표!O169</f>
        <v>0</v>
      </c>
      <c r="F131" s="25">
        <f>TRUNC(E131*D131,1)</f>
        <v>0</v>
      </c>
      <c r="G131" s="22">
        <f>단가대비표!P169</f>
        <v>0</v>
      </c>
      <c r="H131" s="25">
        <f>TRUNC(G131*D131,1)</f>
        <v>0</v>
      </c>
      <c r="I131" s="22">
        <f>단가대비표!V169</f>
        <v>0</v>
      </c>
      <c r="J131" s="25">
        <f>TRUNC(I131*D131,1)</f>
        <v>0</v>
      </c>
      <c r="K131" s="22">
        <f t="shared" si="14"/>
        <v>0</v>
      </c>
      <c r="L131" s="25">
        <f t="shared" si="14"/>
        <v>0</v>
      </c>
      <c r="M131" s="19" t="s">
        <v>52</v>
      </c>
      <c r="N131" s="1" t="s">
        <v>180</v>
      </c>
      <c r="O131" s="1" t="s">
        <v>639</v>
      </c>
      <c r="P131" s="1" t="s">
        <v>67</v>
      </c>
      <c r="Q131" s="1" t="s">
        <v>67</v>
      </c>
      <c r="R131" s="1" t="s">
        <v>66</v>
      </c>
      <c r="V131">
        <v>1</v>
      </c>
      <c r="AV131" s="1" t="s">
        <v>52</v>
      </c>
      <c r="AW131" s="1" t="s">
        <v>1162</v>
      </c>
      <c r="AX131" s="1" t="s">
        <v>52</v>
      </c>
      <c r="AY131" s="1" t="s">
        <v>52</v>
      </c>
      <c r="AZ131" s="1" t="s">
        <v>52</v>
      </c>
    </row>
    <row r="132" spans="1:52" ht="30" customHeight="1" x14ac:dyDescent="0.3">
      <c r="A132" s="19" t="s">
        <v>647</v>
      </c>
      <c r="B132" s="19" t="s">
        <v>1116</v>
      </c>
      <c r="C132" s="19" t="s">
        <v>630</v>
      </c>
      <c r="D132" s="20">
        <v>1</v>
      </c>
      <c r="E132" s="22">
        <f>TRUNC(SUMIF(V129:V132, RIGHTB(O132, 1), H129:H132)*U132, 2)</f>
        <v>0</v>
      </c>
      <c r="F132" s="25">
        <f>TRUNC(E132*D132,1)</f>
        <v>0</v>
      </c>
      <c r="G132" s="22">
        <v>0</v>
      </c>
      <c r="H132" s="25">
        <f>TRUNC(G132*D132,1)</f>
        <v>0</v>
      </c>
      <c r="I132" s="22">
        <v>0</v>
      </c>
      <c r="J132" s="25">
        <f>TRUNC(I132*D132,1)</f>
        <v>0</v>
      </c>
      <c r="K132" s="22">
        <f t="shared" si="14"/>
        <v>0</v>
      </c>
      <c r="L132" s="25">
        <f t="shared" si="14"/>
        <v>0</v>
      </c>
      <c r="M132" s="19" t="s">
        <v>52</v>
      </c>
      <c r="N132" s="1" t="s">
        <v>180</v>
      </c>
      <c r="O132" s="1" t="s">
        <v>649</v>
      </c>
      <c r="P132" s="1" t="s">
        <v>67</v>
      </c>
      <c r="Q132" s="1" t="s">
        <v>67</v>
      </c>
      <c r="R132" s="1" t="s">
        <v>67</v>
      </c>
      <c r="S132">
        <v>1</v>
      </c>
      <c r="T132">
        <v>0</v>
      </c>
      <c r="U132">
        <v>0.04</v>
      </c>
      <c r="AV132" s="1" t="s">
        <v>52</v>
      </c>
      <c r="AW132" s="1" t="s">
        <v>1163</v>
      </c>
      <c r="AX132" s="1" t="s">
        <v>52</v>
      </c>
      <c r="AY132" s="1" t="s">
        <v>52</v>
      </c>
      <c r="AZ132" s="1" t="s">
        <v>52</v>
      </c>
    </row>
    <row r="133" spans="1:52" ht="30" customHeight="1" x14ac:dyDescent="0.3">
      <c r="A133" s="19" t="s">
        <v>1027</v>
      </c>
      <c r="B133" s="19" t="s">
        <v>52</v>
      </c>
      <c r="C133" s="19" t="s">
        <v>52</v>
      </c>
      <c r="D133" s="20"/>
      <c r="E133" s="22"/>
      <c r="F133" s="25">
        <f>TRUNC(SUMIF(N129:N132, N128, F129:F132),0)</f>
        <v>0</v>
      </c>
      <c r="G133" s="22"/>
      <c r="H133" s="25">
        <f>TRUNC(SUMIF(N129:N132, N128, H129:H132),0)</f>
        <v>0</v>
      </c>
      <c r="I133" s="22"/>
      <c r="J133" s="25">
        <f>TRUNC(SUMIF(N129:N132, N128, J129:J132),0)</f>
        <v>0</v>
      </c>
      <c r="K133" s="22"/>
      <c r="L133" s="25">
        <f>F133+H133+J133</f>
        <v>0</v>
      </c>
      <c r="M133" s="19" t="s">
        <v>52</v>
      </c>
      <c r="N133" s="1" t="s">
        <v>117</v>
      </c>
      <c r="O133" s="1" t="s">
        <v>117</v>
      </c>
      <c r="P133" s="1" t="s">
        <v>52</v>
      </c>
      <c r="Q133" s="1" t="s">
        <v>52</v>
      </c>
      <c r="R133" s="1" t="s">
        <v>52</v>
      </c>
      <c r="AV133" s="1" t="s">
        <v>52</v>
      </c>
      <c r="AW133" s="1" t="s">
        <v>52</v>
      </c>
      <c r="AX133" s="1" t="s">
        <v>52</v>
      </c>
      <c r="AY133" s="1" t="s">
        <v>52</v>
      </c>
      <c r="AZ133" s="1" t="s">
        <v>52</v>
      </c>
    </row>
    <row r="134" spans="1:52" ht="30" customHeight="1" x14ac:dyDescent="0.3">
      <c r="A134" s="20"/>
      <c r="B134" s="20"/>
      <c r="C134" s="20"/>
      <c r="D134" s="20"/>
      <c r="E134" s="22"/>
      <c r="F134" s="25"/>
      <c r="G134" s="22"/>
      <c r="H134" s="25"/>
      <c r="I134" s="22"/>
      <c r="J134" s="25"/>
      <c r="K134" s="22"/>
      <c r="L134" s="25"/>
      <c r="M134" s="20"/>
    </row>
    <row r="135" spans="1:52" ht="30" customHeight="1" x14ac:dyDescent="0.3">
      <c r="A135" s="16" t="s">
        <v>1164</v>
      </c>
      <c r="B135" s="17"/>
      <c r="C135" s="17"/>
      <c r="D135" s="17"/>
      <c r="E135" s="21"/>
      <c r="F135" s="24"/>
      <c r="G135" s="21"/>
      <c r="H135" s="24"/>
      <c r="I135" s="21"/>
      <c r="J135" s="24"/>
      <c r="K135" s="21"/>
      <c r="L135" s="24"/>
      <c r="M135" s="18"/>
      <c r="N135" s="1" t="s">
        <v>340</v>
      </c>
    </row>
    <row r="136" spans="1:52" ht="30" customHeight="1" x14ac:dyDescent="0.3">
      <c r="A136" s="19" t="s">
        <v>1166</v>
      </c>
      <c r="B136" s="19" t="s">
        <v>1167</v>
      </c>
      <c r="C136" s="19" t="s">
        <v>122</v>
      </c>
      <c r="D136" s="20">
        <v>1.05</v>
      </c>
      <c r="E136" s="22">
        <f>단가대비표!O86</f>
        <v>0</v>
      </c>
      <c r="F136" s="25">
        <f>TRUNC(E136*D136,1)</f>
        <v>0</v>
      </c>
      <c r="G136" s="22">
        <f>단가대비표!P86</f>
        <v>0</v>
      </c>
      <c r="H136" s="25">
        <f>TRUNC(G136*D136,1)</f>
        <v>0</v>
      </c>
      <c r="I136" s="22">
        <f>단가대비표!V86</f>
        <v>0</v>
      </c>
      <c r="J136" s="25">
        <f>TRUNC(I136*D136,1)</f>
        <v>0</v>
      </c>
      <c r="K136" s="22">
        <f t="shared" ref="K136:L140" si="15">TRUNC(E136+G136+I136,1)</f>
        <v>0</v>
      </c>
      <c r="L136" s="25">
        <f t="shared" si="15"/>
        <v>0</v>
      </c>
      <c r="M136" s="19" t="s">
        <v>52</v>
      </c>
      <c r="N136" s="1" t="s">
        <v>340</v>
      </c>
      <c r="O136" s="1" t="s">
        <v>1168</v>
      </c>
      <c r="P136" s="1" t="s">
        <v>67</v>
      </c>
      <c r="Q136" s="1" t="s">
        <v>67</v>
      </c>
      <c r="R136" s="1" t="s">
        <v>66</v>
      </c>
      <c r="V136">
        <v>1</v>
      </c>
      <c r="AV136" s="1" t="s">
        <v>52</v>
      </c>
      <c r="AW136" s="1" t="s">
        <v>1169</v>
      </c>
      <c r="AX136" s="1" t="s">
        <v>52</v>
      </c>
      <c r="AY136" s="1" t="s">
        <v>52</v>
      </c>
      <c r="AZ136" s="1" t="s">
        <v>52</v>
      </c>
    </row>
    <row r="137" spans="1:52" ht="30" customHeight="1" x14ac:dyDescent="0.3">
      <c r="A137" s="19" t="s">
        <v>1061</v>
      </c>
      <c r="B137" s="19" t="s">
        <v>1096</v>
      </c>
      <c r="C137" s="19" t="s">
        <v>630</v>
      </c>
      <c r="D137" s="20">
        <v>1</v>
      </c>
      <c r="E137" s="22">
        <f>TRUNC(SUMIF(V136:V140, RIGHTB(O137, 1), F136:F140)*U137, 2)</f>
        <v>0</v>
      </c>
      <c r="F137" s="25">
        <f>TRUNC(E137*D137,1)</f>
        <v>0</v>
      </c>
      <c r="G137" s="22">
        <v>0</v>
      </c>
      <c r="H137" s="25">
        <f>TRUNC(G137*D137,1)</f>
        <v>0</v>
      </c>
      <c r="I137" s="22">
        <v>0</v>
      </c>
      <c r="J137" s="25">
        <f>TRUNC(I137*D137,1)</f>
        <v>0</v>
      </c>
      <c r="K137" s="22">
        <f t="shared" si="15"/>
        <v>0</v>
      </c>
      <c r="L137" s="25">
        <f t="shared" si="15"/>
        <v>0</v>
      </c>
      <c r="M137" s="19" t="s">
        <v>52</v>
      </c>
      <c r="N137" s="1" t="s">
        <v>340</v>
      </c>
      <c r="O137" s="1" t="s">
        <v>649</v>
      </c>
      <c r="P137" s="1" t="s">
        <v>67</v>
      </c>
      <c r="Q137" s="1" t="s">
        <v>67</v>
      </c>
      <c r="R137" s="1" t="s">
        <v>67</v>
      </c>
      <c r="S137">
        <v>0</v>
      </c>
      <c r="T137">
        <v>0</v>
      </c>
      <c r="U137">
        <v>0.03</v>
      </c>
      <c r="AV137" s="1" t="s">
        <v>52</v>
      </c>
      <c r="AW137" s="1" t="s">
        <v>1170</v>
      </c>
      <c r="AX137" s="1" t="s">
        <v>52</v>
      </c>
      <c r="AY137" s="1" t="s">
        <v>52</v>
      </c>
      <c r="AZ137" s="1" t="s">
        <v>52</v>
      </c>
    </row>
    <row r="138" spans="1:52" ht="30" customHeight="1" x14ac:dyDescent="0.3">
      <c r="A138" s="19" t="s">
        <v>641</v>
      </c>
      <c r="B138" s="19" t="s">
        <v>634</v>
      </c>
      <c r="C138" s="19" t="s">
        <v>635</v>
      </c>
      <c r="D138" s="20">
        <v>3.7999999999999999E-2</v>
      </c>
      <c r="E138" s="22">
        <f>단가대비표!O172</f>
        <v>0</v>
      </c>
      <c r="F138" s="25">
        <f>TRUNC(E138*D138,1)</f>
        <v>0</v>
      </c>
      <c r="G138" s="22">
        <f>단가대비표!P172</f>
        <v>0</v>
      </c>
      <c r="H138" s="25">
        <f>TRUNC(G138*D138,1)</f>
        <v>0</v>
      </c>
      <c r="I138" s="22">
        <f>단가대비표!V172</f>
        <v>0</v>
      </c>
      <c r="J138" s="25">
        <f>TRUNC(I138*D138,1)</f>
        <v>0</v>
      </c>
      <c r="K138" s="22">
        <f t="shared" si="15"/>
        <v>0</v>
      </c>
      <c r="L138" s="25">
        <f t="shared" si="15"/>
        <v>0</v>
      </c>
      <c r="M138" s="19" t="s">
        <v>52</v>
      </c>
      <c r="N138" s="1" t="s">
        <v>340</v>
      </c>
      <c r="O138" s="1" t="s">
        <v>642</v>
      </c>
      <c r="P138" s="1" t="s">
        <v>67</v>
      </c>
      <c r="Q138" s="1" t="s">
        <v>67</v>
      </c>
      <c r="R138" s="1" t="s">
        <v>66</v>
      </c>
      <c r="W138">
        <v>2</v>
      </c>
      <c r="AV138" s="1" t="s">
        <v>52</v>
      </c>
      <c r="AW138" s="1" t="s">
        <v>1171</v>
      </c>
      <c r="AX138" s="1" t="s">
        <v>52</v>
      </c>
      <c r="AY138" s="1" t="s">
        <v>52</v>
      </c>
      <c r="AZ138" s="1" t="s">
        <v>52</v>
      </c>
    </row>
    <row r="139" spans="1:52" ht="30" customHeight="1" x14ac:dyDescent="0.3">
      <c r="A139" s="19" t="s">
        <v>633</v>
      </c>
      <c r="B139" s="19" t="s">
        <v>634</v>
      </c>
      <c r="C139" s="19" t="s">
        <v>635</v>
      </c>
      <c r="D139" s="20">
        <v>1.2999999999999999E-2</v>
      </c>
      <c r="E139" s="22">
        <f>단가대비표!O166</f>
        <v>0</v>
      </c>
      <c r="F139" s="25">
        <f>TRUNC(E139*D139,1)</f>
        <v>0</v>
      </c>
      <c r="G139" s="22">
        <f>단가대비표!P166</f>
        <v>0</v>
      </c>
      <c r="H139" s="25">
        <f>TRUNC(G139*D139,1)</f>
        <v>0</v>
      </c>
      <c r="I139" s="22">
        <f>단가대비표!V166</f>
        <v>0</v>
      </c>
      <c r="J139" s="25">
        <f>TRUNC(I139*D139,1)</f>
        <v>0</v>
      </c>
      <c r="K139" s="22">
        <f t="shared" si="15"/>
        <v>0</v>
      </c>
      <c r="L139" s="25">
        <f t="shared" si="15"/>
        <v>0</v>
      </c>
      <c r="M139" s="19" t="s">
        <v>52</v>
      </c>
      <c r="N139" s="1" t="s">
        <v>340</v>
      </c>
      <c r="O139" s="1" t="s">
        <v>636</v>
      </c>
      <c r="P139" s="1" t="s">
        <v>67</v>
      </c>
      <c r="Q139" s="1" t="s">
        <v>67</v>
      </c>
      <c r="R139" s="1" t="s">
        <v>66</v>
      </c>
      <c r="W139">
        <v>2</v>
      </c>
      <c r="AV139" s="1" t="s">
        <v>52</v>
      </c>
      <c r="AW139" s="1" t="s">
        <v>1172</v>
      </c>
      <c r="AX139" s="1" t="s">
        <v>52</v>
      </c>
      <c r="AY139" s="1" t="s">
        <v>52</v>
      </c>
      <c r="AZ139" s="1" t="s">
        <v>52</v>
      </c>
    </row>
    <row r="140" spans="1:52" ht="30" customHeight="1" x14ac:dyDescent="0.3">
      <c r="A140" s="19" t="s">
        <v>647</v>
      </c>
      <c r="B140" s="19" t="s">
        <v>1032</v>
      </c>
      <c r="C140" s="19" t="s">
        <v>630</v>
      </c>
      <c r="D140" s="20">
        <v>1</v>
      </c>
      <c r="E140" s="22">
        <f>TRUNC(SUMIF(W136:W140, RIGHTB(O140, 1), H136:H140)*U140, 2)</f>
        <v>0</v>
      </c>
      <c r="F140" s="25">
        <f>TRUNC(E140*D140,1)</f>
        <v>0</v>
      </c>
      <c r="G140" s="22">
        <v>0</v>
      </c>
      <c r="H140" s="25">
        <f>TRUNC(G140*D140,1)</f>
        <v>0</v>
      </c>
      <c r="I140" s="22">
        <v>0</v>
      </c>
      <c r="J140" s="25">
        <f>TRUNC(I140*D140,1)</f>
        <v>0</v>
      </c>
      <c r="K140" s="22">
        <f t="shared" si="15"/>
        <v>0</v>
      </c>
      <c r="L140" s="25">
        <f t="shared" si="15"/>
        <v>0</v>
      </c>
      <c r="M140" s="19" t="s">
        <v>52</v>
      </c>
      <c r="N140" s="1" t="s">
        <v>340</v>
      </c>
      <c r="O140" s="1" t="s">
        <v>669</v>
      </c>
      <c r="P140" s="1" t="s">
        <v>67</v>
      </c>
      <c r="Q140" s="1" t="s">
        <v>67</v>
      </c>
      <c r="R140" s="1" t="s">
        <v>67</v>
      </c>
      <c r="S140">
        <v>1</v>
      </c>
      <c r="T140">
        <v>0</v>
      </c>
      <c r="U140">
        <v>0.02</v>
      </c>
      <c r="AV140" s="1" t="s">
        <v>52</v>
      </c>
      <c r="AW140" s="1" t="s">
        <v>1173</v>
      </c>
      <c r="AX140" s="1" t="s">
        <v>52</v>
      </c>
      <c r="AY140" s="1" t="s">
        <v>52</v>
      </c>
      <c r="AZ140" s="1" t="s">
        <v>52</v>
      </c>
    </row>
    <row r="141" spans="1:52" ht="30" customHeight="1" x14ac:dyDescent="0.3">
      <c r="A141" s="19" t="s">
        <v>1027</v>
      </c>
      <c r="B141" s="19" t="s">
        <v>52</v>
      </c>
      <c r="C141" s="19" t="s">
        <v>52</v>
      </c>
      <c r="D141" s="20"/>
      <c r="E141" s="22"/>
      <c r="F141" s="25">
        <f>TRUNC(SUMIF(N136:N140, N135, F136:F140),0)</f>
        <v>0</v>
      </c>
      <c r="G141" s="22"/>
      <c r="H141" s="25">
        <f>TRUNC(SUMIF(N136:N140, N135, H136:H140),0)</f>
        <v>0</v>
      </c>
      <c r="I141" s="22"/>
      <c r="J141" s="25">
        <f>TRUNC(SUMIF(N136:N140, N135, J136:J140),0)</f>
        <v>0</v>
      </c>
      <c r="K141" s="22"/>
      <c r="L141" s="25">
        <f>F141+H141+J141</f>
        <v>0</v>
      </c>
      <c r="M141" s="19" t="s">
        <v>52</v>
      </c>
      <c r="N141" s="1" t="s">
        <v>117</v>
      </c>
      <c r="O141" s="1" t="s">
        <v>117</v>
      </c>
      <c r="P141" s="1" t="s">
        <v>52</v>
      </c>
      <c r="Q141" s="1" t="s">
        <v>52</v>
      </c>
      <c r="R141" s="1" t="s">
        <v>52</v>
      </c>
      <c r="AV141" s="1" t="s">
        <v>52</v>
      </c>
      <c r="AW141" s="1" t="s">
        <v>52</v>
      </c>
      <c r="AX141" s="1" t="s">
        <v>52</v>
      </c>
      <c r="AY141" s="1" t="s">
        <v>52</v>
      </c>
      <c r="AZ141" s="1" t="s">
        <v>52</v>
      </c>
    </row>
    <row r="142" spans="1:52" ht="30" customHeight="1" x14ac:dyDescent="0.3">
      <c r="A142" s="20"/>
      <c r="B142" s="20"/>
      <c r="C142" s="20"/>
      <c r="D142" s="20"/>
      <c r="E142" s="22"/>
      <c r="F142" s="25"/>
      <c r="G142" s="22"/>
      <c r="H142" s="25"/>
      <c r="I142" s="22"/>
      <c r="J142" s="25"/>
      <c r="K142" s="22"/>
      <c r="L142" s="25"/>
      <c r="M142" s="20"/>
    </row>
    <row r="143" spans="1:52" ht="30" customHeight="1" x14ac:dyDescent="0.3">
      <c r="A143" s="16" t="s">
        <v>1174</v>
      </c>
      <c r="B143" s="17"/>
      <c r="C143" s="17"/>
      <c r="D143" s="17"/>
      <c r="E143" s="21"/>
      <c r="F143" s="24"/>
      <c r="G143" s="21"/>
      <c r="H143" s="24"/>
      <c r="I143" s="21"/>
      <c r="J143" s="24"/>
      <c r="K143" s="21"/>
      <c r="L143" s="24"/>
      <c r="M143" s="18"/>
      <c r="N143" s="1" t="s">
        <v>344</v>
      </c>
    </row>
    <row r="144" spans="1:52" ht="30" customHeight="1" x14ac:dyDescent="0.3">
      <c r="A144" s="19" t="s">
        <v>1166</v>
      </c>
      <c r="B144" s="19" t="s">
        <v>1175</v>
      </c>
      <c r="C144" s="19" t="s">
        <v>122</v>
      </c>
      <c r="D144" s="20">
        <v>1.05</v>
      </c>
      <c r="E144" s="22">
        <f>단가대비표!O87</f>
        <v>0</v>
      </c>
      <c r="F144" s="25">
        <f>TRUNC(E144*D144,1)</f>
        <v>0</v>
      </c>
      <c r="G144" s="22">
        <f>단가대비표!P87</f>
        <v>0</v>
      </c>
      <c r="H144" s="25">
        <f>TRUNC(G144*D144,1)</f>
        <v>0</v>
      </c>
      <c r="I144" s="22">
        <f>단가대비표!V87</f>
        <v>0</v>
      </c>
      <c r="J144" s="25">
        <f>TRUNC(I144*D144,1)</f>
        <v>0</v>
      </c>
      <c r="K144" s="22">
        <f t="shared" ref="K144:L148" si="16">TRUNC(E144+G144+I144,1)</f>
        <v>0</v>
      </c>
      <c r="L144" s="25">
        <f t="shared" si="16"/>
        <v>0</v>
      </c>
      <c r="M144" s="19" t="s">
        <v>52</v>
      </c>
      <c r="N144" s="1" t="s">
        <v>344</v>
      </c>
      <c r="O144" s="1" t="s">
        <v>1176</v>
      </c>
      <c r="P144" s="1" t="s">
        <v>67</v>
      </c>
      <c r="Q144" s="1" t="s">
        <v>67</v>
      </c>
      <c r="R144" s="1" t="s">
        <v>66</v>
      </c>
      <c r="V144">
        <v>1</v>
      </c>
      <c r="AV144" s="1" t="s">
        <v>52</v>
      </c>
      <c r="AW144" s="1" t="s">
        <v>1177</v>
      </c>
      <c r="AX144" s="1" t="s">
        <v>52</v>
      </c>
      <c r="AY144" s="1" t="s">
        <v>52</v>
      </c>
      <c r="AZ144" s="1" t="s">
        <v>52</v>
      </c>
    </row>
    <row r="145" spans="1:52" ht="30" customHeight="1" x14ac:dyDescent="0.3">
      <c r="A145" s="19" t="s">
        <v>1061</v>
      </c>
      <c r="B145" s="19" t="s">
        <v>1096</v>
      </c>
      <c r="C145" s="19" t="s">
        <v>630</v>
      </c>
      <c r="D145" s="20">
        <v>1</v>
      </c>
      <c r="E145" s="22">
        <f>TRUNC(SUMIF(V144:V148, RIGHTB(O145, 1), F144:F148)*U145, 2)</f>
        <v>0</v>
      </c>
      <c r="F145" s="25">
        <f>TRUNC(E145*D145,1)</f>
        <v>0</v>
      </c>
      <c r="G145" s="22">
        <v>0</v>
      </c>
      <c r="H145" s="25">
        <f>TRUNC(G145*D145,1)</f>
        <v>0</v>
      </c>
      <c r="I145" s="22">
        <v>0</v>
      </c>
      <c r="J145" s="25">
        <f>TRUNC(I145*D145,1)</f>
        <v>0</v>
      </c>
      <c r="K145" s="22">
        <f t="shared" si="16"/>
        <v>0</v>
      </c>
      <c r="L145" s="25">
        <f t="shared" si="16"/>
        <v>0</v>
      </c>
      <c r="M145" s="19" t="s">
        <v>52</v>
      </c>
      <c r="N145" s="1" t="s">
        <v>344</v>
      </c>
      <c r="O145" s="1" t="s">
        <v>649</v>
      </c>
      <c r="P145" s="1" t="s">
        <v>67</v>
      </c>
      <c r="Q145" s="1" t="s">
        <v>67</v>
      </c>
      <c r="R145" s="1" t="s">
        <v>67</v>
      </c>
      <c r="S145">
        <v>0</v>
      </c>
      <c r="T145">
        <v>0</v>
      </c>
      <c r="U145">
        <v>0.03</v>
      </c>
      <c r="AV145" s="1" t="s">
        <v>52</v>
      </c>
      <c r="AW145" s="1" t="s">
        <v>1178</v>
      </c>
      <c r="AX145" s="1" t="s">
        <v>52</v>
      </c>
      <c r="AY145" s="1" t="s">
        <v>52</v>
      </c>
      <c r="AZ145" s="1" t="s">
        <v>52</v>
      </c>
    </row>
    <row r="146" spans="1:52" ht="30" customHeight="1" x14ac:dyDescent="0.3">
      <c r="A146" s="19" t="s">
        <v>641</v>
      </c>
      <c r="B146" s="19" t="s">
        <v>634</v>
      </c>
      <c r="C146" s="19" t="s">
        <v>635</v>
      </c>
      <c r="D146" s="20">
        <v>5.5E-2</v>
      </c>
      <c r="E146" s="22">
        <f>단가대비표!O172</f>
        <v>0</v>
      </c>
      <c r="F146" s="25">
        <f>TRUNC(E146*D146,1)</f>
        <v>0</v>
      </c>
      <c r="G146" s="22">
        <f>단가대비표!P172</f>
        <v>0</v>
      </c>
      <c r="H146" s="25">
        <f>TRUNC(G146*D146,1)</f>
        <v>0</v>
      </c>
      <c r="I146" s="22">
        <f>단가대비표!V172</f>
        <v>0</v>
      </c>
      <c r="J146" s="25">
        <f>TRUNC(I146*D146,1)</f>
        <v>0</v>
      </c>
      <c r="K146" s="22">
        <f t="shared" si="16"/>
        <v>0</v>
      </c>
      <c r="L146" s="25">
        <f t="shared" si="16"/>
        <v>0</v>
      </c>
      <c r="M146" s="19" t="s">
        <v>52</v>
      </c>
      <c r="N146" s="1" t="s">
        <v>344</v>
      </c>
      <c r="O146" s="1" t="s">
        <v>642</v>
      </c>
      <c r="P146" s="1" t="s">
        <v>67</v>
      </c>
      <c r="Q146" s="1" t="s">
        <v>67</v>
      </c>
      <c r="R146" s="1" t="s">
        <v>66</v>
      </c>
      <c r="W146">
        <v>2</v>
      </c>
      <c r="AV146" s="1" t="s">
        <v>52</v>
      </c>
      <c r="AW146" s="1" t="s">
        <v>1179</v>
      </c>
      <c r="AX146" s="1" t="s">
        <v>52</v>
      </c>
      <c r="AY146" s="1" t="s">
        <v>52</v>
      </c>
      <c r="AZ146" s="1" t="s">
        <v>52</v>
      </c>
    </row>
    <row r="147" spans="1:52" ht="30" customHeight="1" x14ac:dyDescent="0.3">
      <c r="A147" s="19" t="s">
        <v>633</v>
      </c>
      <c r="B147" s="19" t="s">
        <v>634</v>
      </c>
      <c r="C147" s="19" t="s">
        <v>635</v>
      </c>
      <c r="D147" s="20">
        <v>1.7999999999999999E-2</v>
      </c>
      <c r="E147" s="22">
        <f>단가대비표!O166</f>
        <v>0</v>
      </c>
      <c r="F147" s="25">
        <f>TRUNC(E147*D147,1)</f>
        <v>0</v>
      </c>
      <c r="G147" s="22">
        <f>단가대비표!P166</f>
        <v>0</v>
      </c>
      <c r="H147" s="25">
        <f>TRUNC(G147*D147,1)</f>
        <v>0</v>
      </c>
      <c r="I147" s="22">
        <f>단가대비표!V166</f>
        <v>0</v>
      </c>
      <c r="J147" s="25">
        <f>TRUNC(I147*D147,1)</f>
        <v>0</v>
      </c>
      <c r="K147" s="22">
        <f t="shared" si="16"/>
        <v>0</v>
      </c>
      <c r="L147" s="25">
        <f t="shared" si="16"/>
        <v>0</v>
      </c>
      <c r="M147" s="19" t="s">
        <v>52</v>
      </c>
      <c r="N147" s="1" t="s">
        <v>344</v>
      </c>
      <c r="O147" s="1" t="s">
        <v>636</v>
      </c>
      <c r="P147" s="1" t="s">
        <v>67</v>
      </c>
      <c r="Q147" s="1" t="s">
        <v>67</v>
      </c>
      <c r="R147" s="1" t="s">
        <v>66</v>
      </c>
      <c r="W147">
        <v>2</v>
      </c>
      <c r="AV147" s="1" t="s">
        <v>52</v>
      </c>
      <c r="AW147" s="1" t="s">
        <v>1180</v>
      </c>
      <c r="AX147" s="1" t="s">
        <v>52</v>
      </c>
      <c r="AY147" s="1" t="s">
        <v>52</v>
      </c>
      <c r="AZ147" s="1" t="s">
        <v>52</v>
      </c>
    </row>
    <row r="148" spans="1:52" ht="30" customHeight="1" x14ac:dyDescent="0.3">
      <c r="A148" s="19" t="s">
        <v>647</v>
      </c>
      <c r="B148" s="19" t="s">
        <v>1032</v>
      </c>
      <c r="C148" s="19" t="s">
        <v>630</v>
      </c>
      <c r="D148" s="20">
        <v>1</v>
      </c>
      <c r="E148" s="22">
        <f>TRUNC(SUMIF(W144:W148, RIGHTB(O148, 1), H144:H148)*U148, 2)</f>
        <v>0</v>
      </c>
      <c r="F148" s="25">
        <f>TRUNC(E148*D148,1)</f>
        <v>0</v>
      </c>
      <c r="G148" s="22">
        <v>0</v>
      </c>
      <c r="H148" s="25">
        <f>TRUNC(G148*D148,1)</f>
        <v>0</v>
      </c>
      <c r="I148" s="22">
        <v>0</v>
      </c>
      <c r="J148" s="25">
        <f>TRUNC(I148*D148,1)</f>
        <v>0</v>
      </c>
      <c r="K148" s="22">
        <f t="shared" si="16"/>
        <v>0</v>
      </c>
      <c r="L148" s="25">
        <f t="shared" si="16"/>
        <v>0</v>
      </c>
      <c r="M148" s="19" t="s">
        <v>52</v>
      </c>
      <c r="N148" s="1" t="s">
        <v>344</v>
      </c>
      <c r="O148" s="1" t="s">
        <v>669</v>
      </c>
      <c r="P148" s="1" t="s">
        <v>67</v>
      </c>
      <c r="Q148" s="1" t="s">
        <v>67</v>
      </c>
      <c r="R148" s="1" t="s">
        <v>67</v>
      </c>
      <c r="S148">
        <v>1</v>
      </c>
      <c r="T148">
        <v>0</v>
      </c>
      <c r="U148">
        <v>0.02</v>
      </c>
      <c r="AV148" s="1" t="s">
        <v>52</v>
      </c>
      <c r="AW148" s="1" t="s">
        <v>1181</v>
      </c>
      <c r="AX148" s="1" t="s">
        <v>52</v>
      </c>
      <c r="AY148" s="1" t="s">
        <v>52</v>
      </c>
      <c r="AZ148" s="1" t="s">
        <v>52</v>
      </c>
    </row>
    <row r="149" spans="1:52" ht="30" customHeight="1" x14ac:dyDescent="0.3">
      <c r="A149" s="19" t="s">
        <v>1027</v>
      </c>
      <c r="B149" s="19" t="s">
        <v>52</v>
      </c>
      <c r="C149" s="19" t="s">
        <v>52</v>
      </c>
      <c r="D149" s="20"/>
      <c r="E149" s="22"/>
      <c r="F149" s="25">
        <f>TRUNC(SUMIF(N144:N148, N143, F144:F148),0)</f>
        <v>0</v>
      </c>
      <c r="G149" s="22"/>
      <c r="H149" s="25">
        <f>TRUNC(SUMIF(N144:N148, N143, H144:H148),0)</f>
        <v>0</v>
      </c>
      <c r="I149" s="22"/>
      <c r="J149" s="25">
        <f>TRUNC(SUMIF(N144:N148, N143, J144:J148),0)</f>
        <v>0</v>
      </c>
      <c r="K149" s="22"/>
      <c r="L149" s="25">
        <f>F149+H149+J149</f>
        <v>0</v>
      </c>
      <c r="M149" s="19" t="s">
        <v>52</v>
      </c>
      <c r="N149" s="1" t="s">
        <v>117</v>
      </c>
      <c r="O149" s="1" t="s">
        <v>117</v>
      </c>
      <c r="P149" s="1" t="s">
        <v>52</v>
      </c>
      <c r="Q149" s="1" t="s">
        <v>52</v>
      </c>
      <c r="R149" s="1" t="s">
        <v>52</v>
      </c>
      <c r="AV149" s="1" t="s">
        <v>52</v>
      </c>
      <c r="AW149" s="1" t="s">
        <v>52</v>
      </c>
      <c r="AX149" s="1" t="s">
        <v>52</v>
      </c>
      <c r="AY149" s="1" t="s">
        <v>52</v>
      </c>
      <c r="AZ149" s="1" t="s">
        <v>52</v>
      </c>
    </row>
    <row r="150" spans="1:52" ht="30" customHeight="1" x14ac:dyDescent="0.3">
      <c r="A150" s="20"/>
      <c r="B150" s="20"/>
      <c r="C150" s="20"/>
      <c r="D150" s="20"/>
      <c r="E150" s="22"/>
      <c r="F150" s="25"/>
      <c r="G150" s="22"/>
      <c r="H150" s="25"/>
      <c r="I150" s="22"/>
      <c r="J150" s="25"/>
      <c r="K150" s="22"/>
      <c r="L150" s="25"/>
      <c r="M150" s="20"/>
    </row>
    <row r="151" spans="1:52" ht="30" customHeight="1" x14ac:dyDescent="0.3">
      <c r="A151" s="16" t="s">
        <v>1182</v>
      </c>
      <c r="B151" s="17"/>
      <c r="C151" s="17"/>
      <c r="D151" s="17"/>
      <c r="E151" s="21"/>
      <c r="F151" s="24"/>
      <c r="G151" s="21"/>
      <c r="H151" s="24"/>
      <c r="I151" s="21"/>
      <c r="J151" s="24"/>
      <c r="K151" s="21"/>
      <c r="L151" s="24"/>
      <c r="M151" s="18"/>
      <c r="N151" s="1" t="s">
        <v>352</v>
      </c>
    </row>
    <row r="152" spans="1:52" ht="30" customHeight="1" x14ac:dyDescent="0.3">
      <c r="A152" s="19" t="s">
        <v>1166</v>
      </c>
      <c r="B152" s="19" t="s">
        <v>1183</v>
      </c>
      <c r="C152" s="19" t="s">
        <v>122</v>
      </c>
      <c r="D152" s="20">
        <v>1.05</v>
      </c>
      <c r="E152" s="22">
        <f>단가대비표!O89</f>
        <v>0</v>
      </c>
      <c r="F152" s="25">
        <f>TRUNC(E152*D152,1)</f>
        <v>0</v>
      </c>
      <c r="G152" s="22">
        <f>단가대비표!P89</f>
        <v>0</v>
      </c>
      <c r="H152" s="25">
        <f>TRUNC(G152*D152,1)</f>
        <v>0</v>
      </c>
      <c r="I152" s="22">
        <f>단가대비표!V89</f>
        <v>0</v>
      </c>
      <c r="J152" s="25">
        <f>TRUNC(I152*D152,1)</f>
        <v>0</v>
      </c>
      <c r="K152" s="22">
        <f t="shared" ref="K152:L156" si="17">TRUNC(E152+G152+I152,1)</f>
        <v>0</v>
      </c>
      <c r="L152" s="25">
        <f t="shared" si="17"/>
        <v>0</v>
      </c>
      <c r="M152" s="19" t="s">
        <v>52</v>
      </c>
      <c r="N152" s="1" t="s">
        <v>352</v>
      </c>
      <c r="O152" s="1" t="s">
        <v>1184</v>
      </c>
      <c r="P152" s="1" t="s">
        <v>67</v>
      </c>
      <c r="Q152" s="1" t="s">
        <v>67</v>
      </c>
      <c r="R152" s="1" t="s">
        <v>66</v>
      </c>
      <c r="V152">
        <v>1</v>
      </c>
      <c r="AV152" s="1" t="s">
        <v>52</v>
      </c>
      <c r="AW152" s="1" t="s">
        <v>1185</v>
      </c>
      <c r="AX152" s="1" t="s">
        <v>52</v>
      </c>
      <c r="AY152" s="1" t="s">
        <v>52</v>
      </c>
      <c r="AZ152" s="1" t="s">
        <v>52</v>
      </c>
    </row>
    <row r="153" spans="1:52" ht="30" customHeight="1" x14ac:dyDescent="0.3">
      <c r="A153" s="19" t="s">
        <v>1061</v>
      </c>
      <c r="B153" s="19" t="s">
        <v>1096</v>
      </c>
      <c r="C153" s="19" t="s">
        <v>630</v>
      </c>
      <c r="D153" s="20">
        <v>1</v>
      </c>
      <c r="E153" s="22">
        <f>TRUNC(SUMIF(V152:V156, RIGHTB(O153, 1), F152:F156)*U153, 2)</f>
        <v>0</v>
      </c>
      <c r="F153" s="25">
        <f>TRUNC(E153*D153,1)</f>
        <v>0</v>
      </c>
      <c r="G153" s="22">
        <v>0</v>
      </c>
      <c r="H153" s="25">
        <f>TRUNC(G153*D153,1)</f>
        <v>0</v>
      </c>
      <c r="I153" s="22">
        <v>0</v>
      </c>
      <c r="J153" s="25">
        <f>TRUNC(I153*D153,1)</f>
        <v>0</v>
      </c>
      <c r="K153" s="22">
        <f t="shared" si="17"/>
        <v>0</v>
      </c>
      <c r="L153" s="25">
        <f t="shared" si="17"/>
        <v>0</v>
      </c>
      <c r="M153" s="19" t="s">
        <v>52</v>
      </c>
      <c r="N153" s="1" t="s">
        <v>352</v>
      </c>
      <c r="O153" s="1" t="s">
        <v>649</v>
      </c>
      <c r="P153" s="1" t="s">
        <v>67</v>
      </c>
      <c r="Q153" s="1" t="s">
        <v>67</v>
      </c>
      <c r="R153" s="1" t="s">
        <v>67</v>
      </c>
      <c r="S153">
        <v>0</v>
      </c>
      <c r="T153">
        <v>0</v>
      </c>
      <c r="U153">
        <v>0.03</v>
      </c>
      <c r="AV153" s="1" t="s">
        <v>52</v>
      </c>
      <c r="AW153" s="1" t="s">
        <v>1186</v>
      </c>
      <c r="AX153" s="1" t="s">
        <v>52</v>
      </c>
      <c r="AY153" s="1" t="s">
        <v>52</v>
      </c>
      <c r="AZ153" s="1" t="s">
        <v>52</v>
      </c>
    </row>
    <row r="154" spans="1:52" ht="30" customHeight="1" x14ac:dyDescent="0.3">
      <c r="A154" s="19" t="s">
        <v>641</v>
      </c>
      <c r="B154" s="19" t="s">
        <v>634</v>
      </c>
      <c r="C154" s="19" t="s">
        <v>635</v>
      </c>
      <c r="D154" s="20">
        <v>5.5E-2</v>
      </c>
      <c r="E154" s="22">
        <f>단가대비표!O172</f>
        <v>0</v>
      </c>
      <c r="F154" s="25">
        <f>TRUNC(E154*D154,1)</f>
        <v>0</v>
      </c>
      <c r="G154" s="22">
        <f>단가대비표!P172</f>
        <v>0</v>
      </c>
      <c r="H154" s="25">
        <f>TRUNC(G154*D154,1)</f>
        <v>0</v>
      </c>
      <c r="I154" s="22">
        <f>단가대비표!V172</f>
        <v>0</v>
      </c>
      <c r="J154" s="25">
        <f>TRUNC(I154*D154,1)</f>
        <v>0</v>
      </c>
      <c r="K154" s="22">
        <f t="shared" si="17"/>
        <v>0</v>
      </c>
      <c r="L154" s="25">
        <f t="shared" si="17"/>
        <v>0</v>
      </c>
      <c r="M154" s="19" t="s">
        <v>52</v>
      </c>
      <c r="N154" s="1" t="s">
        <v>352</v>
      </c>
      <c r="O154" s="1" t="s">
        <v>642</v>
      </c>
      <c r="P154" s="1" t="s">
        <v>67</v>
      </c>
      <c r="Q154" s="1" t="s">
        <v>67</v>
      </c>
      <c r="R154" s="1" t="s">
        <v>66</v>
      </c>
      <c r="W154">
        <v>2</v>
      </c>
      <c r="AV154" s="1" t="s">
        <v>52</v>
      </c>
      <c r="AW154" s="1" t="s">
        <v>1187</v>
      </c>
      <c r="AX154" s="1" t="s">
        <v>52</v>
      </c>
      <c r="AY154" s="1" t="s">
        <v>52</v>
      </c>
      <c r="AZ154" s="1" t="s">
        <v>52</v>
      </c>
    </row>
    <row r="155" spans="1:52" ht="30" customHeight="1" x14ac:dyDescent="0.3">
      <c r="A155" s="19" t="s">
        <v>633</v>
      </c>
      <c r="B155" s="19" t="s">
        <v>634</v>
      </c>
      <c r="C155" s="19" t="s">
        <v>635</v>
      </c>
      <c r="D155" s="20">
        <v>1.7999999999999999E-2</v>
      </c>
      <c r="E155" s="22">
        <f>단가대비표!O166</f>
        <v>0</v>
      </c>
      <c r="F155" s="25">
        <f>TRUNC(E155*D155,1)</f>
        <v>0</v>
      </c>
      <c r="G155" s="22">
        <f>단가대비표!P166</f>
        <v>0</v>
      </c>
      <c r="H155" s="25">
        <f>TRUNC(G155*D155,1)</f>
        <v>0</v>
      </c>
      <c r="I155" s="22">
        <f>단가대비표!V166</f>
        <v>0</v>
      </c>
      <c r="J155" s="25">
        <f>TRUNC(I155*D155,1)</f>
        <v>0</v>
      </c>
      <c r="K155" s="22">
        <f t="shared" si="17"/>
        <v>0</v>
      </c>
      <c r="L155" s="25">
        <f t="shared" si="17"/>
        <v>0</v>
      </c>
      <c r="M155" s="19" t="s">
        <v>52</v>
      </c>
      <c r="N155" s="1" t="s">
        <v>352</v>
      </c>
      <c r="O155" s="1" t="s">
        <v>636</v>
      </c>
      <c r="P155" s="1" t="s">
        <v>67</v>
      </c>
      <c r="Q155" s="1" t="s">
        <v>67</v>
      </c>
      <c r="R155" s="1" t="s">
        <v>66</v>
      </c>
      <c r="W155">
        <v>2</v>
      </c>
      <c r="AV155" s="1" t="s">
        <v>52</v>
      </c>
      <c r="AW155" s="1" t="s">
        <v>1188</v>
      </c>
      <c r="AX155" s="1" t="s">
        <v>52</v>
      </c>
      <c r="AY155" s="1" t="s">
        <v>52</v>
      </c>
      <c r="AZ155" s="1" t="s">
        <v>52</v>
      </c>
    </row>
    <row r="156" spans="1:52" ht="30" customHeight="1" x14ac:dyDescent="0.3">
      <c r="A156" s="19" t="s">
        <v>647</v>
      </c>
      <c r="B156" s="19" t="s">
        <v>1032</v>
      </c>
      <c r="C156" s="19" t="s">
        <v>630</v>
      </c>
      <c r="D156" s="20">
        <v>1</v>
      </c>
      <c r="E156" s="22">
        <f>TRUNC(SUMIF(W152:W156, RIGHTB(O156, 1), H152:H156)*U156, 2)</f>
        <v>0</v>
      </c>
      <c r="F156" s="25">
        <f>TRUNC(E156*D156,1)</f>
        <v>0</v>
      </c>
      <c r="G156" s="22">
        <v>0</v>
      </c>
      <c r="H156" s="25">
        <f>TRUNC(G156*D156,1)</f>
        <v>0</v>
      </c>
      <c r="I156" s="22">
        <v>0</v>
      </c>
      <c r="J156" s="25">
        <f>TRUNC(I156*D156,1)</f>
        <v>0</v>
      </c>
      <c r="K156" s="22">
        <f t="shared" si="17"/>
        <v>0</v>
      </c>
      <c r="L156" s="25">
        <f t="shared" si="17"/>
        <v>0</v>
      </c>
      <c r="M156" s="19" t="s">
        <v>52</v>
      </c>
      <c r="N156" s="1" t="s">
        <v>352</v>
      </c>
      <c r="O156" s="1" t="s">
        <v>669</v>
      </c>
      <c r="P156" s="1" t="s">
        <v>67</v>
      </c>
      <c r="Q156" s="1" t="s">
        <v>67</v>
      </c>
      <c r="R156" s="1" t="s">
        <v>67</v>
      </c>
      <c r="S156">
        <v>1</v>
      </c>
      <c r="T156">
        <v>0</v>
      </c>
      <c r="U156">
        <v>0.02</v>
      </c>
      <c r="AV156" s="1" t="s">
        <v>52</v>
      </c>
      <c r="AW156" s="1" t="s">
        <v>1189</v>
      </c>
      <c r="AX156" s="1" t="s">
        <v>52</v>
      </c>
      <c r="AY156" s="1" t="s">
        <v>52</v>
      </c>
      <c r="AZ156" s="1" t="s">
        <v>52</v>
      </c>
    </row>
    <row r="157" spans="1:52" ht="30" customHeight="1" x14ac:dyDescent="0.3">
      <c r="A157" s="19" t="s">
        <v>1027</v>
      </c>
      <c r="B157" s="19" t="s">
        <v>52</v>
      </c>
      <c r="C157" s="19" t="s">
        <v>52</v>
      </c>
      <c r="D157" s="20"/>
      <c r="E157" s="22"/>
      <c r="F157" s="25">
        <f>TRUNC(SUMIF(N152:N156, N151, F152:F156),0)</f>
        <v>0</v>
      </c>
      <c r="G157" s="22"/>
      <c r="H157" s="25">
        <f>TRUNC(SUMIF(N152:N156, N151, H152:H156),0)</f>
        <v>0</v>
      </c>
      <c r="I157" s="22"/>
      <c r="J157" s="25">
        <f>TRUNC(SUMIF(N152:N156, N151, J152:J156),0)</f>
        <v>0</v>
      </c>
      <c r="K157" s="22"/>
      <c r="L157" s="25">
        <f>F157+H157+J157</f>
        <v>0</v>
      </c>
      <c r="M157" s="19" t="s">
        <v>52</v>
      </c>
      <c r="N157" s="1" t="s">
        <v>117</v>
      </c>
      <c r="O157" s="1" t="s">
        <v>117</v>
      </c>
      <c r="P157" s="1" t="s">
        <v>52</v>
      </c>
      <c r="Q157" s="1" t="s">
        <v>52</v>
      </c>
      <c r="R157" s="1" t="s">
        <v>52</v>
      </c>
      <c r="AV157" s="1" t="s">
        <v>52</v>
      </c>
      <c r="AW157" s="1" t="s">
        <v>52</v>
      </c>
      <c r="AX157" s="1" t="s">
        <v>52</v>
      </c>
      <c r="AY157" s="1" t="s">
        <v>52</v>
      </c>
      <c r="AZ157" s="1" t="s">
        <v>52</v>
      </c>
    </row>
    <row r="158" spans="1:52" ht="30" customHeight="1" x14ac:dyDescent="0.3">
      <c r="A158" s="20"/>
      <c r="B158" s="20"/>
      <c r="C158" s="20"/>
      <c r="D158" s="20"/>
      <c r="E158" s="22"/>
      <c r="F158" s="25"/>
      <c r="G158" s="22"/>
      <c r="H158" s="25"/>
      <c r="I158" s="22"/>
      <c r="J158" s="25"/>
      <c r="K158" s="22"/>
      <c r="L158" s="25"/>
      <c r="M158" s="20"/>
    </row>
    <row r="159" spans="1:52" ht="30" customHeight="1" x14ac:dyDescent="0.3">
      <c r="A159" s="16" t="s">
        <v>1190</v>
      </c>
      <c r="B159" s="17"/>
      <c r="C159" s="17"/>
      <c r="D159" s="17"/>
      <c r="E159" s="21"/>
      <c r="F159" s="24"/>
      <c r="G159" s="21"/>
      <c r="H159" s="24"/>
      <c r="I159" s="21"/>
      <c r="J159" s="24"/>
      <c r="K159" s="21"/>
      <c r="L159" s="24"/>
      <c r="M159" s="18"/>
      <c r="N159" s="1" t="s">
        <v>348</v>
      </c>
    </row>
    <row r="160" spans="1:52" ht="30" customHeight="1" x14ac:dyDescent="0.3">
      <c r="A160" s="19" t="s">
        <v>1166</v>
      </c>
      <c r="B160" s="19" t="s">
        <v>1191</v>
      </c>
      <c r="C160" s="19" t="s">
        <v>122</v>
      </c>
      <c r="D160" s="20">
        <v>1.05</v>
      </c>
      <c r="E160" s="22">
        <f>단가대비표!O88</f>
        <v>0</v>
      </c>
      <c r="F160" s="25">
        <f>TRUNC(E160*D160,1)</f>
        <v>0</v>
      </c>
      <c r="G160" s="22">
        <f>단가대비표!P88</f>
        <v>0</v>
      </c>
      <c r="H160" s="25">
        <f>TRUNC(G160*D160,1)</f>
        <v>0</v>
      </c>
      <c r="I160" s="22">
        <f>단가대비표!V88</f>
        <v>0</v>
      </c>
      <c r="J160" s="25">
        <f>TRUNC(I160*D160,1)</f>
        <v>0</v>
      </c>
      <c r="K160" s="22">
        <f t="shared" ref="K160:L164" si="18">TRUNC(E160+G160+I160,1)</f>
        <v>0</v>
      </c>
      <c r="L160" s="25">
        <f t="shared" si="18"/>
        <v>0</v>
      </c>
      <c r="M160" s="19" t="s">
        <v>52</v>
      </c>
      <c r="N160" s="1" t="s">
        <v>348</v>
      </c>
      <c r="O160" s="1" t="s">
        <v>1192</v>
      </c>
      <c r="P160" s="1" t="s">
        <v>67</v>
      </c>
      <c r="Q160" s="1" t="s">
        <v>67</v>
      </c>
      <c r="R160" s="1" t="s">
        <v>66</v>
      </c>
      <c r="V160">
        <v>1</v>
      </c>
      <c r="AV160" s="1" t="s">
        <v>52</v>
      </c>
      <c r="AW160" s="1" t="s">
        <v>1193</v>
      </c>
      <c r="AX160" s="1" t="s">
        <v>52</v>
      </c>
      <c r="AY160" s="1" t="s">
        <v>52</v>
      </c>
      <c r="AZ160" s="1" t="s">
        <v>52</v>
      </c>
    </row>
    <row r="161" spans="1:52" ht="30" customHeight="1" x14ac:dyDescent="0.3">
      <c r="A161" s="19" t="s">
        <v>1061</v>
      </c>
      <c r="B161" s="19" t="s">
        <v>1096</v>
      </c>
      <c r="C161" s="19" t="s">
        <v>630</v>
      </c>
      <c r="D161" s="20">
        <v>1</v>
      </c>
      <c r="E161" s="22">
        <f>TRUNC(SUMIF(V160:V164, RIGHTB(O161, 1), F160:F164)*U161, 2)</f>
        <v>0</v>
      </c>
      <c r="F161" s="25">
        <f>TRUNC(E161*D161,1)</f>
        <v>0</v>
      </c>
      <c r="G161" s="22">
        <v>0</v>
      </c>
      <c r="H161" s="25">
        <f>TRUNC(G161*D161,1)</f>
        <v>0</v>
      </c>
      <c r="I161" s="22">
        <v>0</v>
      </c>
      <c r="J161" s="25">
        <f>TRUNC(I161*D161,1)</f>
        <v>0</v>
      </c>
      <c r="K161" s="22">
        <f t="shared" si="18"/>
        <v>0</v>
      </c>
      <c r="L161" s="25">
        <f t="shared" si="18"/>
        <v>0</v>
      </c>
      <c r="M161" s="19" t="s">
        <v>52</v>
      </c>
      <c r="N161" s="1" t="s">
        <v>348</v>
      </c>
      <c r="O161" s="1" t="s">
        <v>649</v>
      </c>
      <c r="P161" s="1" t="s">
        <v>67</v>
      </c>
      <c r="Q161" s="1" t="s">
        <v>67</v>
      </c>
      <c r="R161" s="1" t="s">
        <v>67</v>
      </c>
      <c r="S161">
        <v>0</v>
      </c>
      <c r="T161">
        <v>0</v>
      </c>
      <c r="U161">
        <v>0.03</v>
      </c>
      <c r="AV161" s="1" t="s">
        <v>52</v>
      </c>
      <c r="AW161" s="1" t="s">
        <v>1194</v>
      </c>
      <c r="AX161" s="1" t="s">
        <v>52</v>
      </c>
      <c r="AY161" s="1" t="s">
        <v>52</v>
      </c>
      <c r="AZ161" s="1" t="s">
        <v>52</v>
      </c>
    </row>
    <row r="162" spans="1:52" ht="30" customHeight="1" x14ac:dyDescent="0.3">
      <c r="A162" s="19" t="s">
        <v>641</v>
      </c>
      <c r="B162" s="19" t="s">
        <v>634</v>
      </c>
      <c r="C162" s="19" t="s">
        <v>635</v>
      </c>
      <c r="D162" s="20">
        <v>7.0999999999999994E-2</v>
      </c>
      <c r="E162" s="22">
        <f>단가대비표!O172</f>
        <v>0</v>
      </c>
      <c r="F162" s="25">
        <f>TRUNC(E162*D162,1)</f>
        <v>0</v>
      </c>
      <c r="G162" s="22">
        <f>단가대비표!P172</f>
        <v>0</v>
      </c>
      <c r="H162" s="25">
        <f>TRUNC(G162*D162,1)</f>
        <v>0</v>
      </c>
      <c r="I162" s="22">
        <f>단가대비표!V172</f>
        <v>0</v>
      </c>
      <c r="J162" s="25">
        <f>TRUNC(I162*D162,1)</f>
        <v>0</v>
      </c>
      <c r="K162" s="22">
        <f t="shared" si="18"/>
        <v>0</v>
      </c>
      <c r="L162" s="25">
        <f t="shared" si="18"/>
        <v>0</v>
      </c>
      <c r="M162" s="19" t="s">
        <v>52</v>
      </c>
      <c r="N162" s="1" t="s">
        <v>348</v>
      </c>
      <c r="O162" s="1" t="s">
        <v>642</v>
      </c>
      <c r="P162" s="1" t="s">
        <v>67</v>
      </c>
      <c r="Q162" s="1" t="s">
        <v>67</v>
      </c>
      <c r="R162" s="1" t="s">
        <v>66</v>
      </c>
      <c r="W162">
        <v>2</v>
      </c>
      <c r="AV162" s="1" t="s">
        <v>52</v>
      </c>
      <c r="AW162" s="1" t="s">
        <v>1195</v>
      </c>
      <c r="AX162" s="1" t="s">
        <v>52</v>
      </c>
      <c r="AY162" s="1" t="s">
        <v>52</v>
      </c>
      <c r="AZ162" s="1" t="s">
        <v>52</v>
      </c>
    </row>
    <row r="163" spans="1:52" ht="30" customHeight="1" x14ac:dyDescent="0.3">
      <c r="A163" s="19" t="s">
        <v>633</v>
      </c>
      <c r="B163" s="19" t="s">
        <v>634</v>
      </c>
      <c r="C163" s="19" t="s">
        <v>635</v>
      </c>
      <c r="D163" s="20">
        <v>2.4E-2</v>
      </c>
      <c r="E163" s="22">
        <f>단가대비표!O166</f>
        <v>0</v>
      </c>
      <c r="F163" s="25">
        <f>TRUNC(E163*D163,1)</f>
        <v>0</v>
      </c>
      <c r="G163" s="22">
        <f>단가대비표!P166</f>
        <v>0</v>
      </c>
      <c r="H163" s="25">
        <f>TRUNC(G163*D163,1)</f>
        <v>0</v>
      </c>
      <c r="I163" s="22">
        <f>단가대비표!V166</f>
        <v>0</v>
      </c>
      <c r="J163" s="25">
        <f>TRUNC(I163*D163,1)</f>
        <v>0</v>
      </c>
      <c r="K163" s="22">
        <f t="shared" si="18"/>
        <v>0</v>
      </c>
      <c r="L163" s="25">
        <f t="shared" si="18"/>
        <v>0</v>
      </c>
      <c r="M163" s="19" t="s">
        <v>52</v>
      </c>
      <c r="N163" s="1" t="s">
        <v>348</v>
      </c>
      <c r="O163" s="1" t="s">
        <v>636</v>
      </c>
      <c r="P163" s="1" t="s">
        <v>67</v>
      </c>
      <c r="Q163" s="1" t="s">
        <v>67</v>
      </c>
      <c r="R163" s="1" t="s">
        <v>66</v>
      </c>
      <c r="W163">
        <v>2</v>
      </c>
      <c r="AV163" s="1" t="s">
        <v>52</v>
      </c>
      <c r="AW163" s="1" t="s">
        <v>1196</v>
      </c>
      <c r="AX163" s="1" t="s">
        <v>52</v>
      </c>
      <c r="AY163" s="1" t="s">
        <v>52</v>
      </c>
      <c r="AZ163" s="1" t="s">
        <v>52</v>
      </c>
    </row>
    <row r="164" spans="1:52" ht="30" customHeight="1" x14ac:dyDescent="0.3">
      <c r="A164" s="19" t="s">
        <v>647</v>
      </c>
      <c r="B164" s="19" t="s">
        <v>1032</v>
      </c>
      <c r="C164" s="19" t="s">
        <v>630</v>
      </c>
      <c r="D164" s="20">
        <v>1</v>
      </c>
      <c r="E164" s="22">
        <f>TRUNC(SUMIF(W160:W164, RIGHTB(O164, 1), H160:H164)*U164, 2)</f>
        <v>0</v>
      </c>
      <c r="F164" s="25">
        <f>TRUNC(E164*D164,1)</f>
        <v>0</v>
      </c>
      <c r="G164" s="22">
        <v>0</v>
      </c>
      <c r="H164" s="25">
        <f>TRUNC(G164*D164,1)</f>
        <v>0</v>
      </c>
      <c r="I164" s="22">
        <v>0</v>
      </c>
      <c r="J164" s="25">
        <f>TRUNC(I164*D164,1)</f>
        <v>0</v>
      </c>
      <c r="K164" s="22">
        <f t="shared" si="18"/>
        <v>0</v>
      </c>
      <c r="L164" s="25">
        <f t="shared" si="18"/>
        <v>0</v>
      </c>
      <c r="M164" s="19" t="s">
        <v>52</v>
      </c>
      <c r="N164" s="1" t="s">
        <v>348</v>
      </c>
      <c r="O164" s="1" t="s">
        <v>669</v>
      </c>
      <c r="P164" s="1" t="s">
        <v>67</v>
      </c>
      <c r="Q164" s="1" t="s">
        <v>67</v>
      </c>
      <c r="R164" s="1" t="s">
        <v>67</v>
      </c>
      <c r="S164">
        <v>1</v>
      </c>
      <c r="T164">
        <v>0</v>
      </c>
      <c r="U164">
        <v>0.02</v>
      </c>
      <c r="AV164" s="1" t="s">
        <v>52</v>
      </c>
      <c r="AW164" s="1" t="s">
        <v>1197</v>
      </c>
      <c r="AX164" s="1" t="s">
        <v>52</v>
      </c>
      <c r="AY164" s="1" t="s">
        <v>52</v>
      </c>
      <c r="AZ164" s="1" t="s">
        <v>52</v>
      </c>
    </row>
    <row r="165" spans="1:52" ht="30" customHeight="1" x14ac:dyDescent="0.3">
      <c r="A165" s="19" t="s">
        <v>1027</v>
      </c>
      <c r="B165" s="19" t="s">
        <v>52</v>
      </c>
      <c r="C165" s="19" t="s">
        <v>52</v>
      </c>
      <c r="D165" s="20"/>
      <c r="E165" s="22"/>
      <c r="F165" s="25">
        <f>TRUNC(SUMIF(N160:N164, N159, F160:F164),0)</f>
        <v>0</v>
      </c>
      <c r="G165" s="22"/>
      <c r="H165" s="25">
        <f>TRUNC(SUMIF(N160:N164, N159, H160:H164),0)</f>
        <v>0</v>
      </c>
      <c r="I165" s="22"/>
      <c r="J165" s="25">
        <f>TRUNC(SUMIF(N160:N164, N159, J160:J164),0)</f>
        <v>0</v>
      </c>
      <c r="K165" s="22"/>
      <c r="L165" s="25">
        <f>F165+H165+J165</f>
        <v>0</v>
      </c>
      <c r="M165" s="19" t="s">
        <v>52</v>
      </c>
      <c r="N165" s="1" t="s">
        <v>117</v>
      </c>
      <c r="O165" s="1" t="s">
        <v>117</v>
      </c>
      <c r="P165" s="1" t="s">
        <v>52</v>
      </c>
      <c r="Q165" s="1" t="s">
        <v>52</v>
      </c>
      <c r="R165" s="1" t="s">
        <v>52</v>
      </c>
      <c r="AV165" s="1" t="s">
        <v>52</v>
      </c>
      <c r="AW165" s="1" t="s">
        <v>52</v>
      </c>
      <c r="AX165" s="1" t="s">
        <v>52</v>
      </c>
      <c r="AY165" s="1" t="s">
        <v>52</v>
      </c>
      <c r="AZ165" s="1" t="s">
        <v>52</v>
      </c>
    </row>
    <row r="166" spans="1:52" ht="30" customHeight="1" x14ac:dyDescent="0.3">
      <c r="A166" s="20"/>
      <c r="B166" s="20"/>
      <c r="C166" s="20"/>
      <c r="D166" s="20"/>
      <c r="E166" s="22"/>
      <c r="F166" s="25"/>
      <c r="G166" s="22"/>
      <c r="H166" s="25"/>
      <c r="I166" s="22"/>
      <c r="J166" s="25"/>
      <c r="K166" s="22"/>
      <c r="L166" s="25"/>
      <c r="M166" s="20"/>
    </row>
    <row r="167" spans="1:52" ht="30" customHeight="1" x14ac:dyDescent="0.3">
      <c r="A167" s="16" t="s">
        <v>1198</v>
      </c>
      <c r="B167" s="17"/>
      <c r="C167" s="17"/>
      <c r="D167" s="17"/>
      <c r="E167" s="21"/>
      <c r="F167" s="24"/>
      <c r="G167" s="21"/>
      <c r="H167" s="24"/>
      <c r="I167" s="21"/>
      <c r="J167" s="24"/>
      <c r="K167" s="21"/>
      <c r="L167" s="24"/>
      <c r="M167" s="18"/>
      <c r="N167" s="1" t="s">
        <v>1199</v>
      </c>
    </row>
    <row r="168" spans="1:52" ht="30" customHeight="1" x14ac:dyDescent="0.3">
      <c r="A168" s="19" t="s">
        <v>1203</v>
      </c>
      <c r="B168" s="19" t="s">
        <v>1204</v>
      </c>
      <c r="C168" s="19" t="s">
        <v>98</v>
      </c>
      <c r="D168" s="20">
        <v>1</v>
      </c>
      <c r="E168" s="22">
        <f>단가대비표!O155</f>
        <v>0</v>
      </c>
      <c r="F168" s="25">
        <f>TRUNC(E168*D168,1)</f>
        <v>0</v>
      </c>
      <c r="G168" s="22">
        <f>단가대비표!P155</f>
        <v>0</v>
      </c>
      <c r="H168" s="25">
        <f>TRUNC(G168*D168,1)</f>
        <v>0</v>
      </c>
      <c r="I168" s="22">
        <f>단가대비표!V155</f>
        <v>0</v>
      </c>
      <c r="J168" s="25">
        <f>TRUNC(I168*D168,1)</f>
        <v>0</v>
      </c>
      <c r="K168" s="22">
        <f t="shared" ref="K168:L172" si="19">TRUNC(E168+G168+I168,1)</f>
        <v>0</v>
      </c>
      <c r="L168" s="25">
        <f t="shared" si="19"/>
        <v>0</v>
      </c>
      <c r="M168" s="19" t="s">
        <v>52</v>
      </c>
      <c r="N168" s="1" t="s">
        <v>1199</v>
      </c>
      <c r="O168" s="1" t="s">
        <v>1205</v>
      </c>
      <c r="P168" s="1" t="s">
        <v>67</v>
      </c>
      <c r="Q168" s="1" t="s">
        <v>67</v>
      </c>
      <c r="R168" s="1" t="s">
        <v>66</v>
      </c>
      <c r="AV168" s="1" t="s">
        <v>52</v>
      </c>
      <c r="AW168" s="1" t="s">
        <v>1206</v>
      </c>
      <c r="AX168" s="1" t="s">
        <v>52</v>
      </c>
      <c r="AY168" s="1" t="s">
        <v>52</v>
      </c>
      <c r="AZ168" s="1" t="s">
        <v>52</v>
      </c>
    </row>
    <row r="169" spans="1:52" ht="30" customHeight="1" x14ac:dyDescent="0.3">
      <c r="A169" s="19" t="s">
        <v>1207</v>
      </c>
      <c r="B169" s="19" t="s">
        <v>1208</v>
      </c>
      <c r="C169" s="19" t="s">
        <v>589</v>
      </c>
      <c r="D169" s="20">
        <v>4</v>
      </c>
      <c r="E169" s="22">
        <f>단가대비표!O34</f>
        <v>0</v>
      </c>
      <c r="F169" s="25">
        <f>TRUNC(E169*D169,1)</f>
        <v>0</v>
      </c>
      <c r="G169" s="22">
        <f>단가대비표!P34</f>
        <v>0</v>
      </c>
      <c r="H169" s="25">
        <f>TRUNC(G169*D169,1)</f>
        <v>0</v>
      </c>
      <c r="I169" s="22">
        <f>단가대비표!V34</f>
        <v>0</v>
      </c>
      <c r="J169" s="25">
        <f>TRUNC(I169*D169,1)</f>
        <v>0</v>
      </c>
      <c r="K169" s="22">
        <f t="shared" si="19"/>
        <v>0</v>
      </c>
      <c r="L169" s="25">
        <f t="shared" si="19"/>
        <v>0</v>
      </c>
      <c r="M169" s="19" t="s">
        <v>52</v>
      </c>
      <c r="N169" s="1" t="s">
        <v>1199</v>
      </c>
      <c r="O169" s="1" t="s">
        <v>1209</v>
      </c>
      <c r="P169" s="1" t="s">
        <v>67</v>
      </c>
      <c r="Q169" s="1" t="s">
        <v>67</v>
      </c>
      <c r="R169" s="1" t="s">
        <v>66</v>
      </c>
      <c r="AV169" s="1" t="s">
        <v>52</v>
      </c>
      <c r="AW169" s="1" t="s">
        <v>1210</v>
      </c>
      <c r="AX169" s="1" t="s">
        <v>52</v>
      </c>
      <c r="AY169" s="1" t="s">
        <v>52</v>
      </c>
      <c r="AZ169" s="1" t="s">
        <v>52</v>
      </c>
    </row>
    <row r="170" spans="1:52" ht="30" customHeight="1" x14ac:dyDescent="0.3">
      <c r="A170" s="19" t="s">
        <v>1211</v>
      </c>
      <c r="B170" s="19" t="s">
        <v>1212</v>
      </c>
      <c r="C170" s="19" t="s">
        <v>98</v>
      </c>
      <c r="D170" s="20">
        <v>8</v>
      </c>
      <c r="E170" s="22">
        <f>단가대비표!O29</f>
        <v>0</v>
      </c>
      <c r="F170" s="25">
        <f>TRUNC(E170*D170,1)</f>
        <v>0</v>
      </c>
      <c r="G170" s="22">
        <f>단가대비표!P29</f>
        <v>0</v>
      </c>
      <c r="H170" s="25">
        <f>TRUNC(G170*D170,1)</f>
        <v>0</v>
      </c>
      <c r="I170" s="22">
        <f>단가대비표!V29</f>
        <v>0</v>
      </c>
      <c r="J170" s="25">
        <f>TRUNC(I170*D170,1)</f>
        <v>0</v>
      </c>
      <c r="K170" s="22">
        <f t="shared" si="19"/>
        <v>0</v>
      </c>
      <c r="L170" s="25">
        <f t="shared" si="19"/>
        <v>0</v>
      </c>
      <c r="M170" s="19" t="s">
        <v>52</v>
      </c>
      <c r="N170" s="1" t="s">
        <v>1199</v>
      </c>
      <c r="O170" s="1" t="s">
        <v>1213</v>
      </c>
      <c r="P170" s="1" t="s">
        <v>67</v>
      </c>
      <c r="Q170" s="1" t="s">
        <v>67</v>
      </c>
      <c r="R170" s="1" t="s">
        <v>66</v>
      </c>
      <c r="AV170" s="1" t="s">
        <v>52</v>
      </c>
      <c r="AW170" s="1" t="s">
        <v>1214</v>
      </c>
      <c r="AX170" s="1" t="s">
        <v>52</v>
      </c>
      <c r="AY170" s="1" t="s">
        <v>52</v>
      </c>
      <c r="AZ170" s="1" t="s">
        <v>52</v>
      </c>
    </row>
    <row r="171" spans="1:52" ht="30" customHeight="1" x14ac:dyDescent="0.3">
      <c r="A171" s="19" t="s">
        <v>1215</v>
      </c>
      <c r="B171" s="19" t="s">
        <v>1216</v>
      </c>
      <c r="C171" s="19" t="s">
        <v>98</v>
      </c>
      <c r="D171" s="20">
        <v>1</v>
      </c>
      <c r="E171" s="22">
        <f>단가대비표!O59</f>
        <v>0</v>
      </c>
      <c r="F171" s="25">
        <f>TRUNC(E171*D171,1)</f>
        <v>0</v>
      </c>
      <c r="G171" s="22">
        <f>단가대비표!P59</f>
        <v>0</v>
      </c>
      <c r="H171" s="25">
        <f>TRUNC(G171*D171,1)</f>
        <v>0</v>
      </c>
      <c r="I171" s="22">
        <f>단가대비표!V59</f>
        <v>0</v>
      </c>
      <c r="J171" s="25">
        <f>TRUNC(I171*D171,1)</f>
        <v>0</v>
      </c>
      <c r="K171" s="22">
        <f t="shared" si="19"/>
        <v>0</v>
      </c>
      <c r="L171" s="25">
        <f t="shared" si="19"/>
        <v>0</v>
      </c>
      <c r="M171" s="19" t="s">
        <v>52</v>
      </c>
      <c r="N171" s="1" t="s">
        <v>1199</v>
      </c>
      <c r="O171" s="1" t="s">
        <v>1217</v>
      </c>
      <c r="P171" s="1" t="s">
        <v>67</v>
      </c>
      <c r="Q171" s="1" t="s">
        <v>67</v>
      </c>
      <c r="R171" s="1" t="s">
        <v>66</v>
      </c>
      <c r="AV171" s="1" t="s">
        <v>52</v>
      </c>
      <c r="AW171" s="1" t="s">
        <v>1218</v>
      </c>
      <c r="AX171" s="1" t="s">
        <v>52</v>
      </c>
      <c r="AY171" s="1" t="s">
        <v>52</v>
      </c>
      <c r="AZ171" s="1" t="s">
        <v>52</v>
      </c>
    </row>
    <row r="172" spans="1:52" ht="30" customHeight="1" x14ac:dyDescent="0.3">
      <c r="A172" s="19" t="s">
        <v>177</v>
      </c>
      <c r="B172" s="19" t="s">
        <v>126</v>
      </c>
      <c r="C172" s="19" t="s">
        <v>82</v>
      </c>
      <c r="D172" s="20">
        <v>1</v>
      </c>
      <c r="E172" s="22">
        <f>일위대가목록!E17</f>
        <v>0</v>
      </c>
      <c r="F172" s="25">
        <f>TRUNC(E172*D172,1)</f>
        <v>0</v>
      </c>
      <c r="G172" s="22">
        <f>일위대가목록!F17</f>
        <v>0</v>
      </c>
      <c r="H172" s="25">
        <f>TRUNC(G172*D172,1)</f>
        <v>0</v>
      </c>
      <c r="I172" s="22">
        <f>일위대가목록!G17</f>
        <v>0</v>
      </c>
      <c r="J172" s="25">
        <f>TRUNC(I172*D172,1)</f>
        <v>0</v>
      </c>
      <c r="K172" s="22">
        <f t="shared" si="19"/>
        <v>0</v>
      </c>
      <c r="L172" s="25">
        <f t="shared" si="19"/>
        <v>0</v>
      </c>
      <c r="M172" s="19" t="s">
        <v>1103</v>
      </c>
      <c r="N172" s="1" t="s">
        <v>1199</v>
      </c>
      <c r="O172" s="1" t="s">
        <v>1102</v>
      </c>
      <c r="P172" s="1" t="s">
        <v>66</v>
      </c>
      <c r="Q172" s="1" t="s">
        <v>67</v>
      </c>
      <c r="R172" s="1" t="s">
        <v>67</v>
      </c>
      <c r="AV172" s="1" t="s">
        <v>52</v>
      </c>
      <c r="AW172" s="1" t="s">
        <v>1219</v>
      </c>
      <c r="AX172" s="1" t="s">
        <v>52</v>
      </c>
      <c r="AY172" s="1" t="s">
        <v>52</v>
      </c>
      <c r="AZ172" s="1" t="s">
        <v>52</v>
      </c>
    </row>
    <row r="173" spans="1:52" ht="30" customHeight="1" x14ac:dyDescent="0.3">
      <c r="A173" s="19" t="s">
        <v>1027</v>
      </c>
      <c r="B173" s="19" t="s">
        <v>52</v>
      </c>
      <c r="C173" s="19" t="s">
        <v>52</v>
      </c>
      <c r="D173" s="20"/>
      <c r="E173" s="22"/>
      <c r="F173" s="25">
        <f>TRUNC(SUMIF(N168:N172, N167, F168:F172),0)</f>
        <v>0</v>
      </c>
      <c r="G173" s="22"/>
      <c r="H173" s="25">
        <f>TRUNC(SUMIF(N168:N172, N167, H168:H172),0)</f>
        <v>0</v>
      </c>
      <c r="I173" s="22"/>
      <c r="J173" s="25">
        <f>TRUNC(SUMIF(N168:N172, N167, J168:J172),0)</f>
        <v>0</v>
      </c>
      <c r="K173" s="22"/>
      <c r="L173" s="25">
        <f>F173+H173+J173</f>
        <v>0</v>
      </c>
      <c r="M173" s="19" t="s">
        <v>52</v>
      </c>
      <c r="N173" s="1" t="s">
        <v>117</v>
      </c>
      <c r="O173" s="1" t="s">
        <v>117</v>
      </c>
      <c r="P173" s="1" t="s">
        <v>52</v>
      </c>
      <c r="Q173" s="1" t="s">
        <v>52</v>
      </c>
      <c r="R173" s="1" t="s">
        <v>52</v>
      </c>
      <c r="AV173" s="1" t="s">
        <v>52</v>
      </c>
      <c r="AW173" s="1" t="s">
        <v>52</v>
      </c>
      <c r="AX173" s="1" t="s">
        <v>52</v>
      </c>
      <c r="AY173" s="1" t="s">
        <v>52</v>
      </c>
      <c r="AZ173" s="1" t="s">
        <v>52</v>
      </c>
    </row>
    <row r="174" spans="1:52" ht="30" customHeight="1" x14ac:dyDescent="0.3">
      <c r="A174" s="20"/>
      <c r="B174" s="20"/>
      <c r="C174" s="20"/>
      <c r="D174" s="20"/>
      <c r="E174" s="22"/>
      <c r="F174" s="25"/>
      <c r="G174" s="22"/>
      <c r="H174" s="25"/>
      <c r="I174" s="22"/>
      <c r="J174" s="25"/>
      <c r="K174" s="22"/>
      <c r="L174" s="25"/>
      <c r="M174" s="20"/>
    </row>
    <row r="175" spans="1:52" ht="30" customHeight="1" x14ac:dyDescent="0.3">
      <c r="A175" s="16" t="s">
        <v>1220</v>
      </c>
      <c r="B175" s="17"/>
      <c r="C175" s="17"/>
      <c r="D175" s="17"/>
      <c r="E175" s="21"/>
      <c r="F175" s="24"/>
      <c r="G175" s="21"/>
      <c r="H175" s="24"/>
      <c r="I175" s="21"/>
      <c r="J175" s="24"/>
      <c r="K175" s="21"/>
      <c r="L175" s="24"/>
      <c r="M175" s="18"/>
      <c r="N175" s="1" t="s">
        <v>1221</v>
      </c>
    </row>
    <row r="176" spans="1:52" ht="30" customHeight="1" x14ac:dyDescent="0.3">
      <c r="A176" s="19" t="s">
        <v>1203</v>
      </c>
      <c r="B176" s="19" t="s">
        <v>1223</v>
      </c>
      <c r="C176" s="19" t="s">
        <v>98</v>
      </c>
      <c r="D176" s="20">
        <v>1</v>
      </c>
      <c r="E176" s="22">
        <f>단가대비표!O156</f>
        <v>0</v>
      </c>
      <c r="F176" s="25">
        <f>TRUNC(E176*D176,1)</f>
        <v>0</v>
      </c>
      <c r="G176" s="22">
        <f>단가대비표!P156</f>
        <v>0</v>
      </c>
      <c r="H176" s="25">
        <f>TRUNC(G176*D176,1)</f>
        <v>0</v>
      </c>
      <c r="I176" s="22">
        <f>단가대비표!V156</f>
        <v>0</v>
      </c>
      <c r="J176" s="25">
        <f>TRUNC(I176*D176,1)</f>
        <v>0</v>
      </c>
      <c r="K176" s="22">
        <f t="shared" ref="K176:L180" si="20">TRUNC(E176+G176+I176,1)</f>
        <v>0</v>
      </c>
      <c r="L176" s="25">
        <f t="shared" si="20"/>
        <v>0</v>
      </c>
      <c r="M176" s="19" t="s">
        <v>52</v>
      </c>
      <c r="N176" s="1" t="s">
        <v>1221</v>
      </c>
      <c r="O176" s="1" t="s">
        <v>1224</v>
      </c>
      <c r="P176" s="1" t="s">
        <v>67</v>
      </c>
      <c r="Q176" s="1" t="s">
        <v>67</v>
      </c>
      <c r="R176" s="1" t="s">
        <v>66</v>
      </c>
      <c r="AV176" s="1" t="s">
        <v>52</v>
      </c>
      <c r="AW176" s="1" t="s">
        <v>1225</v>
      </c>
      <c r="AX176" s="1" t="s">
        <v>52</v>
      </c>
      <c r="AY176" s="1" t="s">
        <v>52</v>
      </c>
      <c r="AZ176" s="1" t="s">
        <v>52</v>
      </c>
    </row>
    <row r="177" spans="1:52" ht="30" customHeight="1" x14ac:dyDescent="0.3">
      <c r="A177" s="19" t="s">
        <v>1207</v>
      </c>
      <c r="B177" s="19" t="s">
        <v>1226</v>
      </c>
      <c r="C177" s="19" t="s">
        <v>589</v>
      </c>
      <c r="D177" s="20">
        <v>4</v>
      </c>
      <c r="E177" s="22">
        <f>단가대비표!O35</f>
        <v>0</v>
      </c>
      <c r="F177" s="25">
        <f>TRUNC(E177*D177,1)</f>
        <v>0</v>
      </c>
      <c r="G177" s="22">
        <f>단가대비표!P35</f>
        <v>0</v>
      </c>
      <c r="H177" s="25">
        <f>TRUNC(G177*D177,1)</f>
        <v>0</v>
      </c>
      <c r="I177" s="22">
        <f>단가대비표!V35</f>
        <v>0</v>
      </c>
      <c r="J177" s="25">
        <f>TRUNC(I177*D177,1)</f>
        <v>0</v>
      </c>
      <c r="K177" s="22">
        <f t="shared" si="20"/>
        <v>0</v>
      </c>
      <c r="L177" s="25">
        <f t="shared" si="20"/>
        <v>0</v>
      </c>
      <c r="M177" s="19" t="s">
        <v>52</v>
      </c>
      <c r="N177" s="1" t="s">
        <v>1221</v>
      </c>
      <c r="O177" s="1" t="s">
        <v>1227</v>
      </c>
      <c r="P177" s="1" t="s">
        <v>67</v>
      </c>
      <c r="Q177" s="1" t="s">
        <v>67</v>
      </c>
      <c r="R177" s="1" t="s">
        <v>66</v>
      </c>
      <c r="AV177" s="1" t="s">
        <v>52</v>
      </c>
      <c r="AW177" s="1" t="s">
        <v>1228</v>
      </c>
      <c r="AX177" s="1" t="s">
        <v>52</v>
      </c>
      <c r="AY177" s="1" t="s">
        <v>52</v>
      </c>
      <c r="AZ177" s="1" t="s">
        <v>52</v>
      </c>
    </row>
    <row r="178" spans="1:52" ht="30" customHeight="1" x14ac:dyDescent="0.3">
      <c r="A178" s="19" t="s">
        <v>1211</v>
      </c>
      <c r="B178" s="19" t="s">
        <v>1229</v>
      </c>
      <c r="C178" s="19" t="s">
        <v>98</v>
      </c>
      <c r="D178" s="20">
        <v>8</v>
      </c>
      <c r="E178" s="22">
        <f>단가대비표!O30</f>
        <v>0</v>
      </c>
      <c r="F178" s="25">
        <f>TRUNC(E178*D178,1)</f>
        <v>0</v>
      </c>
      <c r="G178" s="22">
        <f>단가대비표!P30</f>
        <v>0</v>
      </c>
      <c r="H178" s="25">
        <f>TRUNC(G178*D178,1)</f>
        <v>0</v>
      </c>
      <c r="I178" s="22">
        <f>단가대비표!V30</f>
        <v>0</v>
      </c>
      <c r="J178" s="25">
        <f>TRUNC(I178*D178,1)</f>
        <v>0</v>
      </c>
      <c r="K178" s="22">
        <f t="shared" si="20"/>
        <v>0</v>
      </c>
      <c r="L178" s="25">
        <f t="shared" si="20"/>
        <v>0</v>
      </c>
      <c r="M178" s="19" t="s">
        <v>52</v>
      </c>
      <c r="N178" s="1" t="s">
        <v>1221</v>
      </c>
      <c r="O178" s="1" t="s">
        <v>1230</v>
      </c>
      <c r="P178" s="1" t="s">
        <v>67</v>
      </c>
      <c r="Q178" s="1" t="s">
        <v>67</v>
      </c>
      <c r="R178" s="1" t="s">
        <v>66</v>
      </c>
      <c r="AV178" s="1" t="s">
        <v>52</v>
      </c>
      <c r="AW178" s="1" t="s">
        <v>1231</v>
      </c>
      <c r="AX178" s="1" t="s">
        <v>52</v>
      </c>
      <c r="AY178" s="1" t="s">
        <v>52</v>
      </c>
      <c r="AZ178" s="1" t="s">
        <v>52</v>
      </c>
    </row>
    <row r="179" spans="1:52" ht="30" customHeight="1" x14ac:dyDescent="0.3">
      <c r="A179" s="19" t="s">
        <v>1215</v>
      </c>
      <c r="B179" s="19" t="s">
        <v>1232</v>
      </c>
      <c r="C179" s="19" t="s">
        <v>98</v>
      </c>
      <c r="D179" s="20">
        <v>1</v>
      </c>
      <c r="E179" s="22">
        <f>단가대비표!O60</f>
        <v>0</v>
      </c>
      <c r="F179" s="25">
        <f>TRUNC(E179*D179,1)</f>
        <v>0</v>
      </c>
      <c r="G179" s="22">
        <f>단가대비표!P60</f>
        <v>0</v>
      </c>
      <c r="H179" s="25">
        <f>TRUNC(G179*D179,1)</f>
        <v>0</v>
      </c>
      <c r="I179" s="22">
        <f>단가대비표!V60</f>
        <v>0</v>
      </c>
      <c r="J179" s="25">
        <f>TRUNC(I179*D179,1)</f>
        <v>0</v>
      </c>
      <c r="K179" s="22">
        <f t="shared" si="20"/>
        <v>0</v>
      </c>
      <c r="L179" s="25">
        <f t="shared" si="20"/>
        <v>0</v>
      </c>
      <c r="M179" s="19" t="s">
        <v>52</v>
      </c>
      <c r="N179" s="1" t="s">
        <v>1221</v>
      </c>
      <c r="O179" s="1" t="s">
        <v>1233</v>
      </c>
      <c r="P179" s="1" t="s">
        <v>67</v>
      </c>
      <c r="Q179" s="1" t="s">
        <v>67</v>
      </c>
      <c r="R179" s="1" t="s">
        <v>66</v>
      </c>
      <c r="AV179" s="1" t="s">
        <v>52</v>
      </c>
      <c r="AW179" s="1" t="s">
        <v>1234</v>
      </c>
      <c r="AX179" s="1" t="s">
        <v>52</v>
      </c>
      <c r="AY179" s="1" t="s">
        <v>52</v>
      </c>
      <c r="AZ179" s="1" t="s">
        <v>52</v>
      </c>
    </row>
    <row r="180" spans="1:52" ht="30" customHeight="1" x14ac:dyDescent="0.3">
      <c r="A180" s="19" t="s">
        <v>177</v>
      </c>
      <c r="B180" s="19" t="s">
        <v>130</v>
      </c>
      <c r="C180" s="19" t="s">
        <v>82</v>
      </c>
      <c r="D180" s="20">
        <v>1</v>
      </c>
      <c r="E180" s="22">
        <f>일위대가목록!E18</f>
        <v>0</v>
      </c>
      <c r="F180" s="25">
        <f>TRUNC(E180*D180,1)</f>
        <v>0</v>
      </c>
      <c r="G180" s="22">
        <f>일위대가목록!F18</f>
        <v>0</v>
      </c>
      <c r="H180" s="25">
        <f>TRUNC(G180*D180,1)</f>
        <v>0</v>
      </c>
      <c r="I180" s="22">
        <f>일위대가목록!G18</f>
        <v>0</v>
      </c>
      <c r="J180" s="25">
        <f>TRUNC(I180*D180,1)</f>
        <v>0</v>
      </c>
      <c r="K180" s="22">
        <f t="shared" si="20"/>
        <v>0</v>
      </c>
      <c r="L180" s="25">
        <f t="shared" si="20"/>
        <v>0</v>
      </c>
      <c r="M180" s="19" t="s">
        <v>1120</v>
      </c>
      <c r="N180" s="1" t="s">
        <v>1221</v>
      </c>
      <c r="O180" s="1" t="s">
        <v>1119</v>
      </c>
      <c r="P180" s="1" t="s">
        <v>66</v>
      </c>
      <c r="Q180" s="1" t="s">
        <v>67</v>
      </c>
      <c r="R180" s="1" t="s">
        <v>67</v>
      </c>
      <c r="AV180" s="1" t="s">
        <v>52</v>
      </c>
      <c r="AW180" s="1" t="s">
        <v>1235</v>
      </c>
      <c r="AX180" s="1" t="s">
        <v>52</v>
      </c>
      <c r="AY180" s="1" t="s">
        <v>52</v>
      </c>
      <c r="AZ180" s="1" t="s">
        <v>52</v>
      </c>
    </row>
    <row r="181" spans="1:52" ht="30" customHeight="1" x14ac:dyDescent="0.3">
      <c r="A181" s="19" t="s">
        <v>1027</v>
      </c>
      <c r="B181" s="19" t="s">
        <v>52</v>
      </c>
      <c r="C181" s="19" t="s">
        <v>52</v>
      </c>
      <c r="D181" s="20"/>
      <c r="E181" s="22"/>
      <c r="F181" s="25">
        <f>TRUNC(SUMIF(N176:N180, N175, F176:F180),0)</f>
        <v>0</v>
      </c>
      <c r="G181" s="22"/>
      <c r="H181" s="25">
        <f>TRUNC(SUMIF(N176:N180, N175, H176:H180),0)</f>
        <v>0</v>
      </c>
      <c r="I181" s="22"/>
      <c r="J181" s="25">
        <f>TRUNC(SUMIF(N176:N180, N175, J176:J180),0)</f>
        <v>0</v>
      </c>
      <c r="K181" s="22"/>
      <c r="L181" s="25">
        <f>F181+H181+J181</f>
        <v>0</v>
      </c>
      <c r="M181" s="19" t="s">
        <v>52</v>
      </c>
      <c r="N181" s="1" t="s">
        <v>117</v>
      </c>
      <c r="O181" s="1" t="s">
        <v>117</v>
      </c>
      <c r="P181" s="1" t="s">
        <v>52</v>
      </c>
      <c r="Q181" s="1" t="s">
        <v>52</v>
      </c>
      <c r="R181" s="1" t="s">
        <v>52</v>
      </c>
      <c r="AV181" s="1" t="s">
        <v>52</v>
      </c>
      <c r="AW181" s="1" t="s">
        <v>52</v>
      </c>
      <c r="AX181" s="1" t="s">
        <v>52</v>
      </c>
      <c r="AY181" s="1" t="s">
        <v>52</v>
      </c>
      <c r="AZ181" s="1" t="s">
        <v>52</v>
      </c>
    </row>
    <row r="182" spans="1:52" ht="30" customHeight="1" x14ac:dyDescent="0.3">
      <c r="A182" s="20"/>
      <c r="B182" s="20"/>
      <c r="C182" s="20"/>
      <c r="D182" s="20"/>
      <c r="E182" s="22"/>
      <c r="F182" s="25"/>
      <c r="G182" s="22"/>
      <c r="H182" s="25"/>
      <c r="I182" s="22"/>
      <c r="J182" s="25"/>
      <c r="K182" s="22"/>
      <c r="L182" s="25"/>
      <c r="M182" s="20"/>
    </row>
    <row r="183" spans="1:52" ht="30" customHeight="1" x14ac:dyDescent="0.3">
      <c r="A183" s="16" t="s">
        <v>1236</v>
      </c>
      <c r="B183" s="17"/>
      <c r="C183" s="17"/>
      <c r="D183" s="17"/>
      <c r="E183" s="21"/>
      <c r="F183" s="24"/>
      <c r="G183" s="21"/>
      <c r="H183" s="24"/>
      <c r="I183" s="21"/>
      <c r="J183" s="24"/>
      <c r="K183" s="21"/>
      <c r="L183" s="24"/>
      <c r="M183" s="18"/>
      <c r="N183" s="1" t="s">
        <v>559</v>
      </c>
    </row>
    <row r="184" spans="1:52" ht="30" customHeight="1" x14ac:dyDescent="0.3">
      <c r="A184" s="19" t="s">
        <v>1238</v>
      </c>
      <c r="B184" s="19" t="s">
        <v>1239</v>
      </c>
      <c r="C184" s="19" t="s">
        <v>557</v>
      </c>
      <c r="D184" s="20">
        <v>1.28</v>
      </c>
      <c r="E184" s="22">
        <f>단가대비표!O79</f>
        <v>0</v>
      </c>
      <c r="F184" s="25">
        <f>TRUNC(E184*D184,1)</f>
        <v>0</v>
      </c>
      <c r="G184" s="22">
        <f>단가대비표!P79</f>
        <v>0</v>
      </c>
      <c r="H184" s="25">
        <f>TRUNC(G184*D184,1)</f>
        <v>0</v>
      </c>
      <c r="I184" s="22">
        <f>단가대비표!V79</f>
        <v>0</v>
      </c>
      <c r="J184" s="25">
        <f>TRUNC(I184*D184,1)</f>
        <v>0</v>
      </c>
      <c r="K184" s="22">
        <f t="shared" ref="K184:L187" si="21">TRUNC(E184+G184+I184,1)</f>
        <v>0</v>
      </c>
      <c r="L184" s="25">
        <f t="shared" si="21"/>
        <v>0</v>
      </c>
      <c r="M184" s="19" t="s">
        <v>52</v>
      </c>
      <c r="N184" s="1" t="s">
        <v>559</v>
      </c>
      <c r="O184" s="1" t="s">
        <v>1240</v>
      </c>
      <c r="P184" s="1" t="s">
        <v>67</v>
      </c>
      <c r="Q184" s="1" t="s">
        <v>67</v>
      </c>
      <c r="R184" s="1" t="s">
        <v>66</v>
      </c>
      <c r="V184">
        <v>1</v>
      </c>
      <c r="AV184" s="1" t="s">
        <v>52</v>
      </c>
      <c r="AW184" s="1" t="s">
        <v>1241</v>
      </c>
      <c r="AX184" s="1" t="s">
        <v>52</v>
      </c>
      <c r="AY184" s="1" t="s">
        <v>52</v>
      </c>
      <c r="AZ184" s="1" t="s">
        <v>52</v>
      </c>
    </row>
    <row r="185" spans="1:52" ht="30" customHeight="1" x14ac:dyDescent="0.3">
      <c r="A185" s="19" t="s">
        <v>1029</v>
      </c>
      <c r="B185" s="19" t="s">
        <v>634</v>
      </c>
      <c r="C185" s="19" t="s">
        <v>635</v>
      </c>
      <c r="D185" s="20">
        <v>0.16700000000000001</v>
      </c>
      <c r="E185" s="22">
        <f>단가대비표!O174</f>
        <v>0</v>
      </c>
      <c r="F185" s="25">
        <f>TRUNC(E185*D185,1)</f>
        <v>0</v>
      </c>
      <c r="G185" s="22">
        <f>단가대비표!P174</f>
        <v>0</v>
      </c>
      <c r="H185" s="25">
        <f>TRUNC(G185*D185,1)</f>
        <v>0</v>
      </c>
      <c r="I185" s="22">
        <f>단가대비표!V174</f>
        <v>0</v>
      </c>
      <c r="J185" s="25">
        <f>TRUNC(I185*D185,1)</f>
        <v>0</v>
      </c>
      <c r="K185" s="22">
        <f t="shared" si="21"/>
        <v>0</v>
      </c>
      <c r="L185" s="25">
        <f t="shared" si="21"/>
        <v>0</v>
      </c>
      <c r="M185" s="19" t="s">
        <v>52</v>
      </c>
      <c r="N185" s="1" t="s">
        <v>559</v>
      </c>
      <c r="O185" s="1" t="s">
        <v>1030</v>
      </c>
      <c r="P185" s="1" t="s">
        <v>67</v>
      </c>
      <c r="Q185" s="1" t="s">
        <v>67</v>
      </c>
      <c r="R185" s="1" t="s">
        <v>66</v>
      </c>
      <c r="V185">
        <v>1</v>
      </c>
      <c r="AV185" s="1" t="s">
        <v>52</v>
      </c>
      <c r="AW185" s="1" t="s">
        <v>1242</v>
      </c>
      <c r="AX185" s="1" t="s">
        <v>52</v>
      </c>
      <c r="AY185" s="1" t="s">
        <v>52</v>
      </c>
      <c r="AZ185" s="1" t="s">
        <v>52</v>
      </c>
    </row>
    <row r="186" spans="1:52" ht="30" customHeight="1" x14ac:dyDescent="0.3">
      <c r="A186" s="19" t="s">
        <v>633</v>
      </c>
      <c r="B186" s="19" t="s">
        <v>634</v>
      </c>
      <c r="C186" s="19" t="s">
        <v>635</v>
      </c>
      <c r="D186" s="20">
        <v>5.6000000000000001E-2</v>
      </c>
      <c r="E186" s="22">
        <f>단가대비표!O166</f>
        <v>0</v>
      </c>
      <c r="F186" s="25">
        <f>TRUNC(E186*D186,1)</f>
        <v>0</v>
      </c>
      <c r="G186" s="22">
        <f>단가대비표!P166</f>
        <v>0</v>
      </c>
      <c r="H186" s="25">
        <f>TRUNC(G186*D186,1)</f>
        <v>0</v>
      </c>
      <c r="I186" s="22">
        <f>단가대비표!V166</f>
        <v>0</v>
      </c>
      <c r="J186" s="25">
        <f>TRUNC(I186*D186,1)</f>
        <v>0</v>
      </c>
      <c r="K186" s="22">
        <f t="shared" si="21"/>
        <v>0</v>
      </c>
      <c r="L186" s="25">
        <f t="shared" si="21"/>
        <v>0</v>
      </c>
      <c r="M186" s="19" t="s">
        <v>52</v>
      </c>
      <c r="N186" s="1" t="s">
        <v>559</v>
      </c>
      <c r="O186" s="1" t="s">
        <v>636</v>
      </c>
      <c r="P186" s="1" t="s">
        <v>67</v>
      </c>
      <c r="Q186" s="1" t="s">
        <v>67</v>
      </c>
      <c r="R186" s="1" t="s">
        <v>66</v>
      </c>
      <c r="V186">
        <v>1</v>
      </c>
      <c r="AV186" s="1" t="s">
        <v>52</v>
      </c>
      <c r="AW186" s="1" t="s">
        <v>1243</v>
      </c>
      <c r="AX186" s="1" t="s">
        <v>52</v>
      </c>
      <c r="AY186" s="1" t="s">
        <v>52</v>
      </c>
      <c r="AZ186" s="1" t="s">
        <v>52</v>
      </c>
    </row>
    <row r="187" spans="1:52" ht="30" customHeight="1" x14ac:dyDescent="0.3">
      <c r="A187" s="19" t="s">
        <v>647</v>
      </c>
      <c r="B187" s="19" t="s">
        <v>1032</v>
      </c>
      <c r="C187" s="19" t="s">
        <v>630</v>
      </c>
      <c r="D187" s="20">
        <v>1</v>
      </c>
      <c r="E187" s="22">
        <f>TRUNC(SUMIF(V184:V187, RIGHTB(O187, 1), H184:H187)*U187, 2)</f>
        <v>0</v>
      </c>
      <c r="F187" s="25">
        <f>TRUNC(E187*D187,1)</f>
        <v>0</v>
      </c>
      <c r="G187" s="22">
        <v>0</v>
      </c>
      <c r="H187" s="25">
        <f>TRUNC(G187*D187,1)</f>
        <v>0</v>
      </c>
      <c r="I187" s="22">
        <v>0</v>
      </c>
      <c r="J187" s="25">
        <f>TRUNC(I187*D187,1)</f>
        <v>0</v>
      </c>
      <c r="K187" s="22">
        <f t="shared" si="21"/>
        <v>0</v>
      </c>
      <c r="L187" s="25">
        <f t="shared" si="21"/>
        <v>0</v>
      </c>
      <c r="M187" s="19" t="s">
        <v>52</v>
      </c>
      <c r="N187" s="1" t="s">
        <v>559</v>
      </c>
      <c r="O187" s="1" t="s">
        <v>649</v>
      </c>
      <c r="P187" s="1" t="s">
        <v>67</v>
      </c>
      <c r="Q187" s="1" t="s">
        <v>67</v>
      </c>
      <c r="R187" s="1" t="s">
        <v>67</v>
      </c>
      <c r="S187">
        <v>1</v>
      </c>
      <c r="T187">
        <v>0</v>
      </c>
      <c r="U187">
        <v>0.02</v>
      </c>
      <c r="AV187" s="1" t="s">
        <v>52</v>
      </c>
      <c r="AW187" s="1" t="s">
        <v>1244</v>
      </c>
      <c r="AX187" s="1" t="s">
        <v>52</v>
      </c>
      <c r="AY187" s="1" t="s">
        <v>52</v>
      </c>
      <c r="AZ187" s="1" t="s">
        <v>52</v>
      </c>
    </row>
    <row r="188" spans="1:52" ht="30" customHeight="1" x14ac:dyDescent="0.3">
      <c r="A188" s="19" t="s">
        <v>1027</v>
      </c>
      <c r="B188" s="19" t="s">
        <v>52</v>
      </c>
      <c r="C188" s="19" t="s">
        <v>52</v>
      </c>
      <c r="D188" s="20"/>
      <c r="E188" s="22"/>
      <c r="F188" s="25">
        <f>TRUNC(SUMIF(N184:N187, N183, F184:F187),0)</f>
        <v>0</v>
      </c>
      <c r="G188" s="22"/>
      <c r="H188" s="25">
        <f>TRUNC(SUMIF(N184:N187, N183, H184:H187),0)</f>
        <v>0</v>
      </c>
      <c r="I188" s="22"/>
      <c r="J188" s="25">
        <f>TRUNC(SUMIF(N184:N187, N183, J184:J187),0)</f>
        <v>0</v>
      </c>
      <c r="K188" s="22"/>
      <c r="L188" s="25">
        <f>F188+H188+J188</f>
        <v>0</v>
      </c>
      <c r="M188" s="19" t="s">
        <v>52</v>
      </c>
      <c r="N188" s="1" t="s">
        <v>117</v>
      </c>
      <c r="O188" s="1" t="s">
        <v>117</v>
      </c>
      <c r="P188" s="1" t="s">
        <v>52</v>
      </c>
      <c r="Q188" s="1" t="s">
        <v>52</v>
      </c>
      <c r="R188" s="1" t="s">
        <v>52</v>
      </c>
      <c r="AV188" s="1" t="s">
        <v>52</v>
      </c>
      <c r="AW188" s="1" t="s">
        <v>52</v>
      </c>
      <c r="AX188" s="1" t="s">
        <v>52</v>
      </c>
      <c r="AY188" s="1" t="s">
        <v>52</v>
      </c>
      <c r="AZ188" s="1" t="s">
        <v>52</v>
      </c>
    </row>
    <row r="189" spans="1:52" ht="30" customHeight="1" x14ac:dyDescent="0.3">
      <c r="A189" s="20"/>
      <c r="B189" s="20"/>
      <c r="C189" s="20"/>
      <c r="D189" s="20"/>
      <c r="E189" s="22"/>
      <c r="F189" s="25"/>
      <c r="G189" s="22"/>
      <c r="H189" s="25"/>
      <c r="I189" s="22"/>
      <c r="J189" s="25"/>
      <c r="K189" s="22"/>
      <c r="L189" s="25"/>
      <c r="M189" s="20"/>
    </row>
    <row r="190" spans="1:52" ht="30" customHeight="1" x14ac:dyDescent="0.3">
      <c r="A190" s="16" t="s">
        <v>1245</v>
      </c>
      <c r="B190" s="17"/>
      <c r="C190" s="17"/>
      <c r="D190" s="17"/>
      <c r="E190" s="21"/>
      <c r="F190" s="24"/>
      <c r="G190" s="21"/>
      <c r="H190" s="24"/>
      <c r="I190" s="21"/>
      <c r="J190" s="24"/>
      <c r="K190" s="21"/>
      <c r="L190" s="24"/>
      <c r="M190" s="18"/>
      <c r="N190" s="1" t="s">
        <v>564</v>
      </c>
    </row>
    <row r="191" spans="1:52" ht="30" customHeight="1" x14ac:dyDescent="0.3">
      <c r="A191" s="19" t="s">
        <v>1247</v>
      </c>
      <c r="B191" s="19" t="s">
        <v>1248</v>
      </c>
      <c r="C191" s="19" t="s">
        <v>122</v>
      </c>
      <c r="D191" s="20">
        <v>1</v>
      </c>
      <c r="E191" s="22">
        <f>단가대비표!O80</f>
        <v>0</v>
      </c>
      <c r="F191" s="25">
        <f>TRUNC(E191*D191,1)</f>
        <v>0</v>
      </c>
      <c r="G191" s="22">
        <f>단가대비표!P80</f>
        <v>0</v>
      </c>
      <c r="H191" s="25">
        <f>TRUNC(G191*D191,1)</f>
        <v>0</v>
      </c>
      <c r="I191" s="22">
        <f>단가대비표!V80</f>
        <v>0</v>
      </c>
      <c r="J191" s="25">
        <f>TRUNC(I191*D191,1)</f>
        <v>0</v>
      </c>
      <c r="K191" s="22">
        <f t="shared" ref="K191:L193" si="22">TRUNC(E191+G191+I191,1)</f>
        <v>0</v>
      </c>
      <c r="L191" s="25">
        <f t="shared" si="22"/>
        <v>0</v>
      </c>
      <c r="M191" s="19" t="s">
        <v>52</v>
      </c>
      <c r="N191" s="1" t="s">
        <v>564</v>
      </c>
      <c r="O191" s="1" t="s">
        <v>1249</v>
      </c>
      <c r="P191" s="1" t="s">
        <v>67</v>
      </c>
      <c r="Q191" s="1" t="s">
        <v>67</v>
      </c>
      <c r="R191" s="1" t="s">
        <v>66</v>
      </c>
      <c r="AV191" s="1" t="s">
        <v>52</v>
      </c>
      <c r="AW191" s="1" t="s">
        <v>1250</v>
      </c>
      <c r="AX191" s="1" t="s">
        <v>52</v>
      </c>
      <c r="AY191" s="1" t="s">
        <v>52</v>
      </c>
      <c r="AZ191" s="1" t="s">
        <v>52</v>
      </c>
    </row>
    <row r="192" spans="1:52" ht="30" customHeight="1" x14ac:dyDescent="0.3">
      <c r="A192" s="19" t="s">
        <v>1029</v>
      </c>
      <c r="B192" s="19" t="s">
        <v>634</v>
      </c>
      <c r="C192" s="19" t="s">
        <v>635</v>
      </c>
      <c r="D192" s="20">
        <v>2.7E-2</v>
      </c>
      <c r="E192" s="22">
        <f>단가대비표!O174</f>
        <v>0</v>
      </c>
      <c r="F192" s="25">
        <f>TRUNC(E192*D192,1)</f>
        <v>0</v>
      </c>
      <c r="G192" s="22">
        <f>단가대비표!P174</f>
        <v>0</v>
      </c>
      <c r="H192" s="25">
        <f>TRUNC(G192*D192,1)</f>
        <v>0</v>
      </c>
      <c r="I192" s="22">
        <f>단가대비표!V174</f>
        <v>0</v>
      </c>
      <c r="J192" s="25">
        <f>TRUNC(I192*D192,1)</f>
        <v>0</v>
      </c>
      <c r="K192" s="22">
        <f t="shared" si="22"/>
        <v>0</v>
      </c>
      <c r="L192" s="25">
        <f t="shared" si="22"/>
        <v>0</v>
      </c>
      <c r="M192" s="19" t="s">
        <v>52</v>
      </c>
      <c r="N192" s="1" t="s">
        <v>564</v>
      </c>
      <c r="O192" s="1" t="s">
        <v>1030</v>
      </c>
      <c r="P192" s="1" t="s">
        <v>67</v>
      </c>
      <c r="Q192" s="1" t="s">
        <v>67</v>
      </c>
      <c r="R192" s="1" t="s">
        <v>66</v>
      </c>
      <c r="V192">
        <v>1</v>
      </c>
      <c r="AV192" s="1" t="s">
        <v>52</v>
      </c>
      <c r="AW192" s="1" t="s">
        <v>1251</v>
      </c>
      <c r="AX192" s="1" t="s">
        <v>52</v>
      </c>
      <c r="AY192" s="1" t="s">
        <v>52</v>
      </c>
      <c r="AZ192" s="1" t="s">
        <v>52</v>
      </c>
    </row>
    <row r="193" spans="1:52" ht="30" customHeight="1" x14ac:dyDescent="0.3">
      <c r="A193" s="19" t="s">
        <v>647</v>
      </c>
      <c r="B193" s="19" t="s">
        <v>1032</v>
      </c>
      <c r="C193" s="19" t="s">
        <v>630</v>
      </c>
      <c r="D193" s="20">
        <v>1</v>
      </c>
      <c r="E193" s="22">
        <f>TRUNC(SUMIF(V191:V193, RIGHTB(O193, 1), H191:H193)*U193, 2)</f>
        <v>0</v>
      </c>
      <c r="F193" s="25">
        <f>TRUNC(E193*D193,1)</f>
        <v>0</v>
      </c>
      <c r="G193" s="22">
        <v>0</v>
      </c>
      <c r="H193" s="25">
        <f>TRUNC(G193*D193,1)</f>
        <v>0</v>
      </c>
      <c r="I193" s="22">
        <v>0</v>
      </c>
      <c r="J193" s="25">
        <f>TRUNC(I193*D193,1)</f>
        <v>0</v>
      </c>
      <c r="K193" s="22">
        <f t="shared" si="22"/>
        <v>0</v>
      </c>
      <c r="L193" s="25">
        <f t="shared" si="22"/>
        <v>0</v>
      </c>
      <c r="M193" s="19" t="s">
        <v>52</v>
      </c>
      <c r="N193" s="1" t="s">
        <v>564</v>
      </c>
      <c r="O193" s="1" t="s">
        <v>649</v>
      </c>
      <c r="P193" s="1" t="s">
        <v>67</v>
      </c>
      <c r="Q193" s="1" t="s">
        <v>67</v>
      </c>
      <c r="R193" s="1" t="s">
        <v>67</v>
      </c>
      <c r="S193">
        <v>1</v>
      </c>
      <c r="T193">
        <v>0</v>
      </c>
      <c r="U193">
        <v>0.02</v>
      </c>
      <c r="AV193" s="1" t="s">
        <v>52</v>
      </c>
      <c r="AW193" s="1" t="s">
        <v>1252</v>
      </c>
      <c r="AX193" s="1" t="s">
        <v>52</v>
      </c>
      <c r="AY193" s="1" t="s">
        <v>52</v>
      </c>
      <c r="AZ193" s="1" t="s">
        <v>52</v>
      </c>
    </row>
    <row r="194" spans="1:52" ht="30" customHeight="1" x14ac:dyDescent="0.3">
      <c r="A194" s="19" t="s">
        <v>1027</v>
      </c>
      <c r="B194" s="19" t="s">
        <v>52</v>
      </c>
      <c r="C194" s="19" t="s">
        <v>52</v>
      </c>
      <c r="D194" s="20"/>
      <c r="E194" s="22"/>
      <c r="F194" s="25">
        <f>TRUNC(SUMIF(N191:N193, N190, F191:F193),0)</f>
        <v>0</v>
      </c>
      <c r="G194" s="22"/>
      <c r="H194" s="25">
        <f>TRUNC(SUMIF(N191:N193, N190, H191:H193),0)</f>
        <v>0</v>
      </c>
      <c r="I194" s="22"/>
      <c r="J194" s="25">
        <f>TRUNC(SUMIF(N191:N193, N190, J191:J193),0)</f>
        <v>0</v>
      </c>
      <c r="K194" s="22"/>
      <c r="L194" s="25">
        <f>F194+H194+J194</f>
        <v>0</v>
      </c>
      <c r="M194" s="19" t="s">
        <v>52</v>
      </c>
      <c r="N194" s="1" t="s">
        <v>117</v>
      </c>
      <c r="O194" s="1" t="s">
        <v>117</v>
      </c>
      <c r="P194" s="1" t="s">
        <v>52</v>
      </c>
      <c r="Q194" s="1" t="s">
        <v>52</v>
      </c>
      <c r="R194" s="1" t="s">
        <v>52</v>
      </c>
      <c r="AV194" s="1" t="s">
        <v>52</v>
      </c>
      <c r="AW194" s="1" t="s">
        <v>52</v>
      </c>
      <c r="AX194" s="1" t="s">
        <v>52</v>
      </c>
      <c r="AY194" s="1" t="s">
        <v>52</v>
      </c>
      <c r="AZ194" s="1" t="s">
        <v>52</v>
      </c>
    </row>
    <row r="195" spans="1:52" ht="30" customHeight="1" x14ac:dyDescent="0.3">
      <c r="A195" s="20"/>
      <c r="B195" s="20"/>
      <c r="C195" s="20"/>
      <c r="D195" s="20"/>
      <c r="E195" s="22"/>
      <c r="F195" s="25"/>
      <c r="G195" s="22"/>
      <c r="H195" s="25"/>
      <c r="I195" s="22"/>
      <c r="J195" s="25"/>
      <c r="K195" s="22"/>
      <c r="L195" s="25"/>
      <c r="M195" s="20"/>
    </row>
    <row r="196" spans="1:52" ht="30" customHeight="1" x14ac:dyDescent="0.3">
      <c r="A196" s="16" t="s">
        <v>1253</v>
      </c>
      <c r="B196" s="17"/>
      <c r="C196" s="17"/>
      <c r="D196" s="17"/>
      <c r="E196" s="21"/>
      <c r="F196" s="24"/>
      <c r="G196" s="21"/>
      <c r="H196" s="24"/>
      <c r="I196" s="21"/>
      <c r="J196" s="24"/>
      <c r="K196" s="21"/>
      <c r="L196" s="24"/>
      <c r="M196" s="18"/>
      <c r="N196" s="1" t="s">
        <v>574</v>
      </c>
    </row>
    <row r="197" spans="1:52" ht="30" customHeight="1" x14ac:dyDescent="0.3">
      <c r="A197" s="19" t="s">
        <v>571</v>
      </c>
      <c r="B197" s="19" t="s">
        <v>1255</v>
      </c>
      <c r="C197" s="19" t="s">
        <v>98</v>
      </c>
      <c r="D197" s="20">
        <v>1</v>
      </c>
      <c r="E197" s="22">
        <f>단가대비표!O67</f>
        <v>0</v>
      </c>
      <c r="F197" s="25">
        <f>TRUNC(E197*D197,1)</f>
        <v>0</v>
      </c>
      <c r="G197" s="22">
        <f>단가대비표!P67</f>
        <v>0</v>
      </c>
      <c r="H197" s="25">
        <f>TRUNC(G197*D197,1)</f>
        <v>0</v>
      </c>
      <c r="I197" s="22">
        <f>단가대비표!V67</f>
        <v>0</v>
      </c>
      <c r="J197" s="25">
        <f>TRUNC(I197*D197,1)</f>
        <v>0</v>
      </c>
      <c r="K197" s="22">
        <f t="shared" ref="K197:L199" si="23">TRUNC(E197+G197+I197,1)</f>
        <v>0</v>
      </c>
      <c r="L197" s="25">
        <f t="shared" si="23"/>
        <v>0</v>
      </c>
      <c r="M197" s="19" t="s">
        <v>52</v>
      </c>
      <c r="N197" s="1" t="s">
        <v>574</v>
      </c>
      <c r="O197" s="1" t="s">
        <v>1256</v>
      </c>
      <c r="P197" s="1" t="s">
        <v>67</v>
      </c>
      <c r="Q197" s="1" t="s">
        <v>67</v>
      </c>
      <c r="R197" s="1" t="s">
        <v>66</v>
      </c>
      <c r="AV197" s="1" t="s">
        <v>52</v>
      </c>
      <c r="AW197" s="1" t="s">
        <v>1257</v>
      </c>
      <c r="AX197" s="1" t="s">
        <v>52</v>
      </c>
      <c r="AY197" s="1" t="s">
        <v>52</v>
      </c>
      <c r="AZ197" s="1" t="s">
        <v>52</v>
      </c>
    </row>
    <row r="198" spans="1:52" ht="30" customHeight="1" x14ac:dyDescent="0.3">
      <c r="A198" s="19" t="s">
        <v>1029</v>
      </c>
      <c r="B198" s="19" t="s">
        <v>634</v>
      </c>
      <c r="C198" s="19" t="s">
        <v>635</v>
      </c>
      <c r="D198" s="20">
        <v>0.43</v>
      </c>
      <c r="E198" s="22">
        <f>단가대비표!O174</f>
        <v>0</v>
      </c>
      <c r="F198" s="25">
        <f>TRUNC(E198*D198,1)</f>
        <v>0</v>
      </c>
      <c r="G198" s="22">
        <f>단가대비표!P174</f>
        <v>0</v>
      </c>
      <c r="H198" s="25">
        <f>TRUNC(G198*D198,1)</f>
        <v>0</v>
      </c>
      <c r="I198" s="22">
        <f>단가대비표!V174</f>
        <v>0</v>
      </c>
      <c r="J198" s="25">
        <f>TRUNC(I198*D198,1)</f>
        <v>0</v>
      </c>
      <c r="K198" s="22">
        <f t="shared" si="23"/>
        <v>0</v>
      </c>
      <c r="L198" s="25">
        <f t="shared" si="23"/>
        <v>0</v>
      </c>
      <c r="M198" s="19" t="s">
        <v>52</v>
      </c>
      <c r="N198" s="1" t="s">
        <v>574</v>
      </c>
      <c r="O198" s="1" t="s">
        <v>1030</v>
      </c>
      <c r="P198" s="1" t="s">
        <v>67</v>
      </c>
      <c r="Q198" s="1" t="s">
        <v>67</v>
      </c>
      <c r="R198" s="1" t="s">
        <v>66</v>
      </c>
      <c r="V198">
        <v>1</v>
      </c>
      <c r="AV198" s="1" t="s">
        <v>52</v>
      </c>
      <c r="AW198" s="1" t="s">
        <v>1258</v>
      </c>
      <c r="AX198" s="1" t="s">
        <v>52</v>
      </c>
      <c r="AY198" s="1" t="s">
        <v>52</v>
      </c>
      <c r="AZ198" s="1" t="s">
        <v>52</v>
      </c>
    </row>
    <row r="199" spans="1:52" ht="30" customHeight="1" x14ac:dyDescent="0.3">
      <c r="A199" s="19" t="s">
        <v>647</v>
      </c>
      <c r="B199" s="19" t="s">
        <v>648</v>
      </c>
      <c r="C199" s="19" t="s">
        <v>630</v>
      </c>
      <c r="D199" s="20">
        <v>1</v>
      </c>
      <c r="E199" s="22">
        <f>TRUNC(SUMIF(V197:V199, RIGHTB(O199, 1), H197:H199)*U199, 2)</f>
        <v>0</v>
      </c>
      <c r="F199" s="25">
        <f>TRUNC(E199*D199,1)</f>
        <v>0</v>
      </c>
      <c r="G199" s="22">
        <v>0</v>
      </c>
      <c r="H199" s="25">
        <f>TRUNC(G199*D199,1)</f>
        <v>0</v>
      </c>
      <c r="I199" s="22">
        <v>0</v>
      </c>
      <c r="J199" s="25">
        <f>TRUNC(I199*D199,1)</f>
        <v>0</v>
      </c>
      <c r="K199" s="22">
        <f t="shared" si="23"/>
        <v>0</v>
      </c>
      <c r="L199" s="25">
        <f t="shared" si="23"/>
        <v>0</v>
      </c>
      <c r="M199" s="19" t="s">
        <v>52</v>
      </c>
      <c r="N199" s="1" t="s">
        <v>574</v>
      </c>
      <c r="O199" s="1" t="s">
        <v>649</v>
      </c>
      <c r="P199" s="1" t="s">
        <v>67</v>
      </c>
      <c r="Q199" s="1" t="s">
        <v>67</v>
      </c>
      <c r="R199" s="1" t="s">
        <v>67</v>
      </c>
      <c r="S199">
        <v>1</v>
      </c>
      <c r="T199">
        <v>0</v>
      </c>
      <c r="U199">
        <v>0.03</v>
      </c>
      <c r="AV199" s="1" t="s">
        <v>52</v>
      </c>
      <c r="AW199" s="1" t="s">
        <v>1259</v>
      </c>
      <c r="AX199" s="1" t="s">
        <v>52</v>
      </c>
      <c r="AY199" s="1" t="s">
        <v>52</v>
      </c>
      <c r="AZ199" s="1" t="s">
        <v>52</v>
      </c>
    </row>
    <row r="200" spans="1:52" ht="30" customHeight="1" x14ac:dyDescent="0.3">
      <c r="A200" s="19" t="s">
        <v>1027</v>
      </c>
      <c r="B200" s="19" t="s">
        <v>52</v>
      </c>
      <c r="C200" s="19" t="s">
        <v>52</v>
      </c>
      <c r="D200" s="20"/>
      <c r="E200" s="22"/>
      <c r="F200" s="25">
        <f>TRUNC(SUMIF(N197:N199, N196, F197:F199),0)</f>
        <v>0</v>
      </c>
      <c r="G200" s="22"/>
      <c r="H200" s="25">
        <f>TRUNC(SUMIF(N197:N199, N196, H197:H199),0)</f>
        <v>0</v>
      </c>
      <c r="I200" s="22"/>
      <c r="J200" s="25">
        <f>TRUNC(SUMIF(N197:N199, N196, J197:J199),0)</f>
        <v>0</v>
      </c>
      <c r="K200" s="22"/>
      <c r="L200" s="25">
        <f>F200+H200+J200</f>
        <v>0</v>
      </c>
      <c r="M200" s="19" t="s">
        <v>52</v>
      </c>
      <c r="N200" s="1" t="s">
        <v>117</v>
      </c>
      <c r="O200" s="1" t="s">
        <v>117</v>
      </c>
      <c r="P200" s="1" t="s">
        <v>52</v>
      </c>
      <c r="Q200" s="1" t="s">
        <v>52</v>
      </c>
      <c r="R200" s="1" t="s">
        <v>52</v>
      </c>
      <c r="AV200" s="1" t="s">
        <v>52</v>
      </c>
      <c r="AW200" s="1" t="s">
        <v>52</v>
      </c>
      <c r="AX200" s="1" t="s">
        <v>52</v>
      </c>
      <c r="AY200" s="1" t="s">
        <v>52</v>
      </c>
      <c r="AZ200" s="1" t="s">
        <v>52</v>
      </c>
    </row>
    <row r="201" spans="1:52" ht="30" customHeight="1" x14ac:dyDescent="0.3">
      <c r="A201" s="20"/>
      <c r="B201" s="20"/>
      <c r="C201" s="20"/>
      <c r="D201" s="20"/>
      <c r="E201" s="22"/>
      <c r="F201" s="25"/>
      <c r="G201" s="22"/>
      <c r="H201" s="25"/>
      <c r="I201" s="22"/>
      <c r="J201" s="25"/>
      <c r="K201" s="22"/>
      <c r="L201" s="25"/>
      <c r="M201" s="20"/>
    </row>
    <row r="202" spans="1:52" ht="30" customHeight="1" x14ac:dyDescent="0.3">
      <c r="A202" s="16" t="s">
        <v>1260</v>
      </c>
      <c r="B202" s="17"/>
      <c r="C202" s="17"/>
      <c r="D202" s="17"/>
      <c r="E202" s="21"/>
      <c r="F202" s="24"/>
      <c r="G202" s="21"/>
      <c r="H202" s="24"/>
      <c r="I202" s="21"/>
      <c r="J202" s="24"/>
      <c r="K202" s="21"/>
      <c r="L202" s="24"/>
      <c r="M202" s="18"/>
      <c r="N202" s="1" t="s">
        <v>141</v>
      </c>
    </row>
    <row r="203" spans="1:52" ht="30" customHeight="1" x14ac:dyDescent="0.3">
      <c r="A203" s="19" t="s">
        <v>1261</v>
      </c>
      <c r="B203" s="19" t="s">
        <v>1262</v>
      </c>
      <c r="C203" s="19" t="s">
        <v>122</v>
      </c>
      <c r="D203" s="20">
        <v>1.05</v>
      </c>
      <c r="E203" s="22">
        <f>단가대비표!O69</f>
        <v>0</v>
      </c>
      <c r="F203" s="25">
        <f t="shared" ref="F203:F211" si="24">TRUNC(E203*D203,1)</f>
        <v>0</v>
      </c>
      <c r="G203" s="22">
        <f>단가대비표!P69</f>
        <v>0</v>
      </c>
      <c r="H203" s="25">
        <f t="shared" ref="H203:H211" si="25">TRUNC(G203*D203,1)</f>
        <v>0</v>
      </c>
      <c r="I203" s="22">
        <f>단가대비표!V69</f>
        <v>0</v>
      </c>
      <c r="J203" s="25">
        <f t="shared" ref="J203:J211" si="26">TRUNC(I203*D203,1)</f>
        <v>0</v>
      </c>
      <c r="K203" s="22">
        <f t="shared" ref="K203:K211" si="27">TRUNC(E203+G203+I203,1)</f>
        <v>0</v>
      </c>
      <c r="L203" s="25">
        <f t="shared" ref="L203:L211" si="28">TRUNC(F203+H203+J203,1)</f>
        <v>0</v>
      </c>
      <c r="M203" s="19" t="s">
        <v>52</v>
      </c>
      <c r="N203" s="1" t="s">
        <v>141</v>
      </c>
      <c r="O203" s="1" t="s">
        <v>1263</v>
      </c>
      <c r="P203" s="1" t="s">
        <v>67</v>
      </c>
      <c r="Q203" s="1" t="s">
        <v>67</v>
      </c>
      <c r="R203" s="1" t="s">
        <v>66</v>
      </c>
      <c r="V203">
        <v>1</v>
      </c>
      <c r="AV203" s="1" t="s">
        <v>52</v>
      </c>
      <c r="AW203" s="1" t="s">
        <v>1264</v>
      </c>
      <c r="AX203" s="1" t="s">
        <v>52</v>
      </c>
      <c r="AY203" s="1" t="s">
        <v>52</v>
      </c>
      <c r="AZ203" s="1" t="s">
        <v>52</v>
      </c>
    </row>
    <row r="204" spans="1:52" ht="30" customHeight="1" x14ac:dyDescent="0.3">
      <c r="A204" s="19" t="s">
        <v>667</v>
      </c>
      <c r="B204" s="19" t="s">
        <v>1096</v>
      </c>
      <c r="C204" s="19" t="s">
        <v>630</v>
      </c>
      <c r="D204" s="20">
        <v>1</v>
      </c>
      <c r="E204" s="22">
        <f>TRUNC(SUMIF(V203:V211, RIGHTB(O204, 1), F203:F211)*U204, 2)</f>
        <v>0</v>
      </c>
      <c r="F204" s="25">
        <f t="shared" si="24"/>
        <v>0</v>
      </c>
      <c r="G204" s="22">
        <v>0</v>
      </c>
      <c r="H204" s="25">
        <f t="shared" si="25"/>
        <v>0</v>
      </c>
      <c r="I204" s="22">
        <v>0</v>
      </c>
      <c r="J204" s="25">
        <f t="shared" si="26"/>
        <v>0</v>
      </c>
      <c r="K204" s="22">
        <f t="shared" si="27"/>
        <v>0</v>
      </c>
      <c r="L204" s="25">
        <f t="shared" si="28"/>
        <v>0</v>
      </c>
      <c r="M204" s="19" t="s">
        <v>52</v>
      </c>
      <c r="N204" s="1" t="s">
        <v>141</v>
      </c>
      <c r="O204" s="1" t="s">
        <v>649</v>
      </c>
      <c r="P204" s="1" t="s">
        <v>67</v>
      </c>
      <c r="Q204" s="1" t="s">
        <v>67</v>
      </c>
      <c r="R204" s="1" t="s">
        <v>67</v>
      </c>
      <c r="S204">
        <v>0</v>
      </c>
      <c r="T204">
        <v>0</v>
      </c>
      <c r="U204">
        <v>0.03</v>
      </c>
      <c r="AV204" s="1" t="s">
        <v>52</v>
      </c>
      <c r="AW204" s="1" t="s">
        <v>1265</v>
      </c>
      <c r="AX204" s="1" t="s">
        <v>52</v>
      </c>
      <c r="AY204" s="1" t="s">
        <v>52</v>
      </c>
      <c r="AZ204" s="1" t="s">
        <v>52</v>
      </c>
    </row>
    <row r="205" spans="1:52" ht="30" customHeight="1" x14ac:dyDescent="0.3">
      <c r="A205" s="19" t="s">
        <v>1266</v>
      </c>
      <c r="B205" s="19" t="s">
        <v>1267</v>
      </c>
      <c r="C205" s="19" t="s">
        <v>1107</v>
      </c>
      <c r="D205" s="20">
        <v>1.4999999999999999E-2</v>
      </c>
      <c r="E205" s="22">
        <f>단가대비표!O68</f>
        <v>0</v>
      </c>
      <c r="F205" s="25">
        <f t="shared" si="24"/>
        <v>0</v>
      </c>
      <c r="G205" s="22">
        <f>단가대비표!P68</f>
        <v>0</v>
      </c>
      <c r="H205" s="25">
        <f t="shared" si="25"/>
        <v>0</v>
      </c>
      <c r="I205" s="22">
        <f>단가대비표!V68</f>
        <v>0</v>
      </c>
      <c r="J205" s="25">
        <f t="shared" si="26"/>
        <v>0</v>
      </c>
      <c r="K205" s="22">
        <f t="shared" si="27"/>
        <v>0</v>
      </c>
      <c r="L205" s="25">
        <f t="shared" si="28"/>
        <v>0</v>
      </c>
      <c r="M205" s="19" t="s">
        <v>52</v>
      </c>
      <c r="N205" s="1" t="s">
        <v>141</v>
      </c>
      <c r="O205" s="1" t="s">
        <v>1268</v>
      </c>
      <c r="P205" s="1" t="s">
        <v>67</v>
      </c>
      <c r="Q205" s="1" t="s">
        <v>67</v>
      </c>
      <c r="R205" s="1" t="s">
        <v>66</v>
      </c>
      <c r="AV205" s="1" t="s">
        <v>52</v>
      </c>
      <c r="AW205" s="1" t="s">
        <v>1269</v>
      </c>
      <c r="AX205" s="1" t="s">
        <v>52</v>
      </c>
      <c r="AY205" s="1" t="s">
        <v>52</v>
      </c>
      <c r="AZ205" s="1" t="s">
        <v>52</v>
      </c>
    </row>
    <row r="206" spans="1:52" ht="30" customHeight="1" x14ac:dyDescent="0.3">
      <c r="A206" s="19" t="s">
        <v>1270</v>
      </c>
      <c r="B206" s="19" t="s">
        <v>52</v>
      </c>
      <c r="C206" s="19" t="s">
        <v>122</v>
      </c>
      <c r="D206" s="20">
        <v>1.1000000000000001</v>
      </c>
      <c r="E206" s="22">
        <f>단가대비표!O63</f>
        <v>0</v>
      </c>
      <c r="F206" s="25">
        <f t="shared" si="24"/>
        <v>0</v>
      </c>
      <c r="G206" s="22">
        <f>단가대비표!P63</f>
        <v>0</v>
      </c>
      <c r="H206" s="25">
        <f t="shared" si="25"/>
        <v>0</v>
      </c>
      <c r="I206" s="22">
        <f>단가대비표!V63</f>
        <v>0</v>
      </c>
      <c r="J206" s="25">
        <f t="shared" si="26"/>
        <v>0</v>
      </c>
      <c r="K206" s="22">
        <f t="shared" si="27"/>
        <v>0</v>
      </c>
      <c r="L206" s="25">
        <f t="shared" si="28"/>
        <v>0</v>
      </c>
      <c r="M206" s="19" t="s">
        <v>52</v>
      </c>
      <c r="N206" s="1" t="s">
        <v>141</v>
      </c>
      <c r="O206" s="1" t="s">
        <v>1271</v>
      </c>
      <c r="P206" s="1" t="s">
        <v>67</v>
      </c>
      <c r="Q206" s="1" t="s">
        <v>67</v>
      </c>
      <c r="R206" s="1" t="s">
        <v>66</v>
      </c>
      <c r="AV206" s="1" t="s">
        <v>52</v>
      </c>
      <c r="AW206" s="1" t="s">
        <v>1272</v>
      </c>
      <c r="AX206" s="1" t="s">
        <v>52</v>
      </c>
      <c r="AY206" s="1" t="s">
        <v>52</v>
      </c>
      <c r="AZ206" s="1" t="s">
        <v>52</v>
      </c>
    </row>
    <row r="207" spans="1:52" ht="30" customHeight="1" x14ac:dyDescent="0.3">
      <c r="A207" s="19" t="s">
        <v>1273</v>
      </c>
      <c r="B207" s="19" t="s">
        <v>1274</v>
      </c>
      <c r="C207" s="19" t="s">
        <v>557</v>
      </c>
      <c r="D207" s="20">
        <v>0.31</v>
      </c>
      <c r="E207" s="22">
        <f>단가대비표!O61</f>
        <v>0</v>
      </c>
      <c r="F207" s="25">
        <f t="shared" si="24"/>
        <v>0</v>
      </c>
      <c r="G207" s="22">
        <f>단가대비표!P61</f>
        <v>0</v>
      </c>
      <c r="H207" s="25">
        <f t="shared" si="25"/>
        <v>0</v>
      </c>
      <c r="I207" s="22">
        <f>단가대비표!V61</f>
        <v>0</v>
      </c>
      <c r="J207" s="25">
        <f t="shared" si="26"/>
        <v>0</v>
      </c>
      <c r="K207" s="22">
        <f t="shared" si="27"/>
        <v>0</v>
      </c>
      <c r="L207" s="25">
        <f t="shared" si="28"/>
        <v>0</v>
      </c>
      <c r="M207" s="19" t="s">
        <v>52</v>
      </c>
      <c r="N207" s="1" t="s">
        <v>141</v>
      </c>
      <c r="O207" s="1" t="s">
        <v>1275</v>
      </c>
      <c r="P207" s="1" t="s">
        <v>67</v>
      </c>
      <c r="Q207" s="1" t="s">
        <v>67</v>
      </c>
      <c r="R207" s="1" t="s">
        <v>66</v>
      </c>
      <c r="AV207" s="1" t="s">
        <v>52</v>
      </c>
      <c r="AW207" s="1" t="s">
        <v>1276</v>
      </c>
      <c r="AX207" s="1" t="s">
        <v>52</v>
      </c>
      <c r="AY207" s="1" t="s">
        <v>52</v>
      </c>
      <c r="AZ207" s="1" t="s">
        <v>52</v>
      </c>
    </row>
    <row r="208" spans="1:52" ht="30" customHeight="1" x14ac:dyDescent="0.3">
      <c r="A208" s="19" t="s">
        <v>1277</v>
      </c>
      <c r="B208" s="19" t="s">
        <v>1278</v>
      </c>
      <c r="C208" s="19" t="s">
        <v>122</v>
      </c>
      <c r="D208" s="20">
        <v>0.27</v>
      </c>
      <c r="E208" s="22">
        <f>단가대비표!O62</f>
        <v>0</v>
      </c>
      <c r="F208" s="25">
        <f t="shared" si="24"/>
        <v>0</v>
      </c>
      <c r="G208" s="22">
        <f>단가대비표!P62</f>
        <v>0</v>
      </c>
      <c r="H208" s="25">
        <f t="shared" si="25"/>
        <v>0</v>
      </c>
      <c r="I208" s="22">
        <f>단가대비표!V62</f>
        <v>0</v>
      </c>
      <c r="J208" s="25">
        <f t="shared" si="26"/>
        <v>0</v>
      </c>
      <c r="K208" s="22">
        <f t="shared" si="27"/>
        <v>0</v>
      </c>
      <c r="L208" s="25">
        <f t="shared" si="28"/>
        <v>0</v>
      </c>
      <c r="M208" s="19" t="s">
        <v>52</v>
      </c>
      <c r="N208" s="1" t="s">
        <v>141</v>
      </c>
      <c r="O208" s="1" t="s">
        <v>1279</v>
      </c>
      <c r="P208" s="1" t="s">
        <v>67</v>
      </c>
      <c r="Q208" s="1" t="s">
        <v>67</v>
      </c>
      <c r="R208" s="1" t="s">
        <v>66</v>
      </c>
      <c r="AV208" s="1" t="s">
        <v>52</v>
      </c>
      <c r="AW208" s="1" t="s">
        <v>1280</v>
      </c>
      <c r="AX208" s="1" t="s">
        <v>52</v>
      </c>
      <c r="AY208" s="1" t="s">
        <v>52</v>
      </c>
      <c r="AZ208" s="1" t="s">
        <v>52</v>
      </c>
    </row>
    <row r="209" spans="1:52" ht="30" customHeight="1" x14ac:dyDescent="0.3">
      <c r="A209" s="19" t="s">
        <v>1281</v>
      </c>
      <c r="B209" s="19" t="s">
        <v>634</v>
      </c>
      <c r="C209" s="19" t="s">
        <v>635</v>
      </c>
      <c r="D209" s="20">
        <v>2.5999999999999999E-2</v>
      </c>
      <c r="E209" s="22">
        <f>단가대비표!O175</f>
        <v>0</v>
      </c>
      <c r="F209" s="25">
        <f t="shared" si="24"/>
        <v>0</v>
      </c>
      <c r="G209" s="22">
        <f>단가대비표!P175</f>
        <v>0</v>
      </c>
      <c r="H209" s="25">
        <f t="shared" si="25"/>
        <v>0</v>
      </c>
      <c r="I209" s="22">
        <f>단가대비표!V175</f>
        <v>0</v>
      </c>
      <c r="J209" s="25">
        <f t="shared" si="26"/>
        <v>0</v>
      </c>
      <c r="K209" s="22">
        <f t="shared" si="27"/>
        <v>0</v>
      </c>
      <c r="L209" s="25">
        <f t="shared" si="28"/>
        <v>0</v>
      </c>
      <c r="M209" s="19" t="s">
        <v>52</v>
      </c>
      <c r="N209" s="1" t="s">
        <v>141</v>
      </c>
      <c r="O209" s="1" t="s">
        <v>1282</v>
      </c>
      <c r="P209" s="1" t="s">
        <v>67</v>
      </c>
      <c r="Q209" s="1" t="s">
        <v>67</v>
      </c>
      <c r="R209" s="1" t="s">
        <v>66</v>
      </c>
      <c r="W209">
        <v>2</v>
      </c>
      <c r="AV209" s="1" t="s">
        <v>52</v>
      </c>
      <c r="AW209" s="1" t="s">
        <v>1283</v>
      </c>
      <c r="AX209" s="1" t="s">
        <v>52</v>
      </c>
      <c r="AY209" s="1" t="s">
        <v>52</v>
      </c>
      <c r="AZ209" s="1" t="s">
        <v>52</v>
      </c>
    </row>
    <row r="210" spans="1:52" ht="30" customHeight="1" x14ac:dyDescent="0.3">
      <c r="A210" s="19" t="s">
        <v>633</v>
      </c>
      <c r="B210" s="19" t="s">
        <v>634</v>
      </c>
      <c r="C210" s="19" t="s">
        <v>635</v>
      </c>
      <c r="D210" s="20">
        <v>1.2999999999999999E-2</v>
      </c>
      <c r="E210" s="22">
        <f>단가대비표!O166</f>
        <v>0</v>
      </c>
      <c r="F210" s="25">
        <f t="shared" si="24"/>
        <v>0</v>
      </c>
      <c r="G210" s="22">
        <f>단가대비표!P166</f>
        <v>0</v>
      </c>
      <c r="H210" s="25">
        <f t="shared" si="25"/>
        <v>0</v>
      </c>
      <c r="I210" s="22">
        <f>단가대비표!V166</f>
        <v>0</v>
      </c>
      <c r="J210" s="25">
        <f t="shared" si="26"/>
        <v>0</v>
      </c>
      <c r="K210" s="22">
        <f t="shared" si="27"/>
        <v>0</v>
      </c>
      <c r="L210" s="25">
        <f t="shared" si="28"/>
        <v>0</v>
      </c>
      <c r="M210" s="19" t="s">
        <v>52</v>
      </c>
      <c r="N210" s="1" t="s">
        <v>141</v>
      </c>
      <c r="O210" s="1" t="s">
        <v>636</v>
      </c>
      <c r="P210" s="1" t="s">
        <v>67</v>
      </c>
      <c r="Q210" s="1" t="s">
        <v>67</v>
      </c>
      <c r="R210" s="1" t="s">
        <v>66</v>
      </c>
      <c r="W210">
        <v>2</v>
      </c>
      <c r="AV210" s="1" t="s">
        <v>52</v>
      </c>
      <c r="AW210" s="1" t="s">
        <v>1284</v>
      </c>
      <c r="AX210" s="1" t="s">
        <v>52</v>
      </c>
      <c r="AY210" s="1" t="s">
        <v>52</v>
      </c>
      <c r="AZ210" s="1" t="s">
        <v>52</v>
      </c>
    </row>
    <row r="211" spans="1:52" ht="30" customHeight="1" x14ac:dyDescent="0.3">
      <c r="A211" s="19" t="s">
        <v>647</v>
      </c>
      <c r="B211" s="19" t="s">
        <v>648</v>
      </c>
      <c r="C211" s="19" t="s">
        <v>630</v>
      </c>
      <c r="D211" s="20">
        <v>1</v>
      </c>
      <c r="E211" s="22">
        <f>TRUNC(SUMIF(W203:W211, RIGHTB(O211, 1), H203:H211)*U211, 2)</f>
        <v>0</v>
      </c>
      <c r="F211" s="25">
        <f t="shared" si="24"/>
        <v>0</v>
      </c>
      <c r="G211" s="22">
        <v>0</v>
      </c>
      <c r="H211" s="25">
        <f t="shared" si="25"/>
        <v>0</v>
      </c>
      <c r="I211" s="22">
        <v>0</v>
      </c>
      <c r="J211" s="25">
        <f t="shared" si="26"/>
        <v>0</v>
      </c>
      <c r="K211" s="22">
        <f t="shared" si="27"/>
        <v>0</v>
      </c>
      <c r="L211" s="25">
        <f t="shared" si="28"/>
        <v>0</v>
      </c>
      <c r="M211" s="19" t="s">
        <v>52</v>
      </c>
      <c r="N211" s="1" t="s">
        <v>141</v>
      </c>
      <c r="O211" s="1" t="s">
        <v>669</v>
      </c>
      <c r="P211" s="1" t="s">
        <v>67</v>
      </c>
      <c r="Q211" s="1" t="s">
        <v>67</v>
      </c>
      <c r="R211" s="1" t="s">
        <v>67</v>
      </c>
      <c r="S211">
        <v>1</v>
      </c>
      <c r="T211">
        <v>0</v>
      </c>
      <c r="U211">
        <v>0.03</v>
      </c>
      <c r="AV211" s="1" t="s">
        <v>52</v>
      </c>
      <c r="AW211" s="1" t="s">
        <v>1285</v>
      </c>
      <c r="AX211" s="1" t="s">
        <v>52</v>
      </c>
      <c r="AY211" s="1" t="s">
        <v>52</v>
      </c>
      <c r="AZ211" s="1" t="s">
        <v>52</v>
      </c>
    </row>
    <row r="212" spans="1:52" ht="30" customHeight="1" x14ac:dyDescent="0.3">
      <c r="A212" s="19" t="s">
        <v>1027</v>
      </c>
      <c r="B212" s="19" t="s">
        <v>52</v>
      </c>
      <c r="C212" s="19" t="s">
        <v>52</v>
      </c>
      <c r="D212" s="20"/>
      <c r="E212" s="22"/>
      <c r="F212" s="25">
        <f>TRUNC(SUMIF(N203:N211, N202, F203:F211),0)</f>
        <v>0</v>
      </c>
      <c r="G212" s="22"/>
      <c r="H212" s="25">
        <f>TRUNC(SUMIF(N203:N211, N202, H203:H211),0)</f>
        <v>0</v>
      </c>
      <c r="I212" s="22"/>
      <c r="J212" s="25">
        <f>TRUNC(SUMIF(N203:N211, N202, J203:J211),0)</f>
        <v>0</v>
      </c>
      <c r="K212" s="22"/>
      <c r="L212" s="25">
        <f>F212+H212+J212</f>
        <v>0</v>
      </c>
      <c r="M212" s="19" t="s">
        <v>52</v>
      </c>
      <c r="N212" s="1" t="s">
        <v>117</v>
      </c>
      <c r="O212" s="1" t="s">
        <v>117</v>
      </c>
      <c r="P212" s="1" t="s">
        <v>52</v>
      </c>
      <c r="Q212" s="1" t="s">
        <v>52</v>
      </c>
      <c r="R212" s="1" t="s">
        <v>52</v>
      </c>
      <c r="AV212" s="1" t="s">
        <v>52</v>
      </c>
      <c r="AW212" s="1" t="s">
        <v>52</v>
      </c>
      <c r="AX212" s="1" t="s">
        <v>52</v>
      </c>
      <c r="AY212" s="1" t="s">
        <v>52</v>
      </c>
      <c r="AZ212" s="1" t="s">
        <v>52</v>
      </c>
    </row>
    <row r="213" spans="1:52" ht="30" customHeight="1" x14ac:dyDescent="0.3">
      <c r="A213" s="20"/>
      <c r="B213" s="20"/>
      <c r="C213" s="20"/>
      <c r="D213" s="20"/>
      <c r="E213" s="22"/>
      <c r="F213" s="25"/>
      <c r="G213" s="22"/>
      <c r="H213" s="25"/>
      <c r="I213" s="22"/>
      <c r="J213" s="25"/>
      <c r="K213" s="22"/>
      <c r="L213" s="25"/>
      <c r="M213" s="20"/>
    </row>
    <row r="214" spans="1:52" ht="30" customHeight="1" x14ac:dyDescent="0.3">
      <c r="A214" s="16" t="s">
        <v>1286</v>
      </c>
      <c r="B214" s="17"/>
      <c r="C214" s="17"/>
      <c r="D214" s="17"/>
      <c r="E214" s="21"/>
      <c r="F214" s="24"/>
      <c r="G214" s="21"/>
      <c r="H214" s="24"/>
      <c r="I214" s="21"/>
      <c r="J214" s="24"/>
      <c r="K214" s="21"/>
      <c r="L214" s="24"/>
      <c r="M214" s="18"/>
      <c r="N214" s="1" t="s">
        <v>145</v>
      </c>
    </row>
    <row r="215" spans="1:52" ht="30" customHeight="1" x14ac:dyDescent="0.3">
      <c r="A215" s="19" t="s">
        <v>1261</v>
      </c>
      <c r="B215" s="19" t="s">
        <v>1287</v>
      </c>
      <c r="C215" s="19" t="s">
        <v>122</v>
      </c>
      <c r="D215" s="20">
        <v>1.05</v>
      </c>
      <c r="E215" s="22">
        <f>단가대비표!O70</f>
        <v>0</v>
      </c>
      <c r="F215" s="25">
        <f t="shared" ref="F215:F223" si="29">TRUNC(E215*D215,1)</f>
        <v>0</v>
      </c>
      <c r="G215" s="22">
        <f>단가대비표!P70</f>
        <v>0</v>
      </c>
      <c r="H215" s="25">
        <f t="shared" ref="H215:H223" si="30">TRUNC(G215*D215,1)</f>
        <v>0</v>
      </c>
      <c r="I215" s="22">
        <f>단가대비표!V70</f>
        <v>0</v>
      </c>
      <c r="J215" s="25">
        <f t="shared" ref="J215:J223" si="31">TRUNC(I215*D215,1)</f>
        <v>0</v>
      </c>
      <c r="K215" s="22">
        <f t="shared" ref="K215:K223" si="32">TRUNC(E215+G215+I215,1)</f>
        <v>0</v>
      </c>
      <c r="L215" s="25">
        <f t="shared" ref="L215:L223" si="33">TRUNC(F215+H215+J215,1)</f>
        <v>0</v>
      </c>
      <c r="M215" s="19" t="s">
        <v>52</v>
      </c>
      <c r="N215" s="1" t="s">
        <v>145</v>
      </c>
      <c r="O215" s="1" t="s">
        <v>1288</v>
      </c>
      <c r="P215" s="1" t="s">
        <v>67</v>
      </c>
      <c r="Q215" s="1" t="s">
        <v>67</v>
      </c>
      <c r="R215" s="1" t="s">
        <v>66</v>
      </c>
      <c r="V215">
        <v>1</v>
      </c>
      <c r="AV215" s="1" t="s">
        <v>52</v>
      </c>
      <c r="AW215" s="1" t="s">
        <v>1289</v>
      </c>
      <c r="AX215" s="1" t="s">
        <v>52</v>
      </c>
      <c r="AY215" s="1" t="s">
        <v>52</v>
      </c>
      <c r="AZ215" s="1" t="s">
        <v>52</v>
      </c>
    </row>
    <row r="216" spans="1:52" ht="30" customHeight="1" x14ac:dyDescent="0.3">
      <c r="A216" s="19" t="s">
        <v>667</v>
      </c>
      <c r="B216" s="19" t="s">
        <v>1096</v>
      </c>
      <c r="C216" s="19" t="s">
        <v>630</v>
      </c>
      <c r="D216" s="20">
        <v>1</v>
      </c>
      <c r="E216" s="22">
        <f>TRUNC(SUMIF(V215:V223, RIGHTB(O216, 1), F215:F223)*U216, 2)</f>
        <v>0</v>
      </c>
      <c r="F216" s="25">
        <f t="shared" si="29"/>
        <v>0</v>
      </c>
      <c r="G216" s="22">
        <v>0</v>
      </c>
      <c r="H216" s="25">
        <f t="shared" si="30"/>
        <v>0</v>
      </c>
      <c r="I216" s="22">
        <v>0</v>
      </c>
      <c r="J216" s="25">
        <f t="shared" si="31"/>
        <v>0</v>
      </c>
      <c r="K216" s="22">
        <f t="shared" si="32"/>
        <v>0</v>
      </c>
      <c r="L216" s="25">
        <f t="shared" si="33"/>
        <v>0</v>
      </c>
      <c r="M216" s="19" t="s">
        <v>52</v>
      </c>
      <c r="N216" s="1" t="s">
        <v>145</v>
      </c>
      <c r="O216" s="1" t="s">
        <v>649</v>
      </c>
      <c r="P216" s="1" t="s">
        <v>67</v>
      </c>
      <c r="Q216" s="1" t="s">
        <v>67</v>
      </c>
      <c r="R216" s="1" t="s">
        <v>67</v>
      </c>
      <c r="S216">
        <v>0</v>
      </c>
      <c r="T216">
        <v>0</v>
      </c>
      <c r="U216">
        <v>0.03</v>
      </c>
      <c r="AV216" s="1" t="s">
        <v>52</v>
      </c>
      <c r="AW216" s="1" t="s">
        <v>1290</v>
      </c>
      <c r="AX216" s="1" t="s">
        <v>52</v>
      </c>
      <c r="AY216" s="1" t="s">
        <v>52</v>
      </c>
      <c r="AZ216" s="1" t="s">
        <v>52</v>
      </c>
    </row>
    <row r="217" spans="1:52" ht="30" customHeight="1" x14ac:dyDescent="0.3">
      <c r="A217" s="19" t="s">
        <v>1266</v>
      </c>
      <c r="B217" s="19" t="s">
        <v>1267</v>
      </c>
      <c r="C217" s="19" t="s">
        <v>1107</v>
      </c>
      <c r="D217" s="20">
        <v>1.4999999999999999E-2</v>
      </c>
      <c r="E217" s="22">
        <f>단가대비표!O68</f>
        <v>0</v>
      </c>
      <c r="F217" s="25">
        <f t="shared" si="29"/>
        <v>0</v>
      </c>
      <c r="G217" s="22">
        <f>단가대비표!P68</f>
        <v>0</v>
      </c>
      <c r="H217" s="25">
        <f t="shared" si="30"/>
        <v>0</v>
      </c>
      <c r="I217" s="22">
        <f>단가대비표!V68</f>
        <v>0</v>
      </c>
      <c r="J217" s="25">
        <f t="shared" si="31"/>
        <v>0</v>
      </c>
      <c r="K217" s="22">
        <f t="shared" si="32"/>
        <v>0</v>
      </c>
      <c r="L217" s="25">
        <f t="shared" si="33"/>
        <v>0</v>
      </c>
      <c r="M217" s="19" t="s">
        <v>52</v>
      </c>
      <c r="N217" s="1" t="s">
        <v>145</v>
      </c>
      <c r="O217" s="1" t="s">
        <v>1268</v>
      </c>
      <c r="P217" s="1" t="s">
        <v>67</v>
      </c>
      <c r="Q217" s="1" t="s">
        <v>67</v>
      </c>
      <c r="R217" s="1" t="s">
        <v>66</v>
      </c>
      <c r="AV217" s="1" t="s">
        <v>52</v>
      </c>
      <c r="AW217" s="1" t="s">
        <v>1291</v>
      </c>
      <c r="AX217" s="1" t="s">
        <v>52</v>
      </c>
      <c r="AY217" s="1" t="s">
        <v>52</v>
      </c>
      <c r="AZ217" s="1" t="s">
        <v>52</v>
      </c>
    </row>
    <row r="218" spans="1:52" ht="30" customHeight="1" x14ac:dyDescent="0.3">
      <c r="A218" s="19" t="s">
        <v>1270</v>
      </c>
      <c r="B218" s="19" t="s">
        <v>52</v>
      </c>
      <c r="C218" s="19" t="s">
        <v>122</v>
      </c>
      <c r="D218" s="20">
        <v>1.1000000000000001</v>
      </c>
      <c r="E218" s="22">
        <f>단가대비표!O63</f>
        <v>0</v>
      </c>
      <c r="F218" s="25">
        <f t="shared" si="29"/>
        <v>0</v>
      </c>
      <c r="G218" s="22">
        <f>단가대비표!P63</f>
        <v>0</v>
      </c>
      <c r="H218" s="25">
        <f t="shared" si="30"/>
        <v>0</v>
      </c>
      <c r="I218" s="22">
        <f>단가대비표!V63</f>
        <v>0</v>
      </c>
      <c r="J218" s="25">
        <f t="shared" si="31"/>
        <v>0</v>
      </c>
      <c r="K218" s="22">
        <f t="shared" si="32"/>
        <v>0</v>
      </c>
      <c r="L218" s="25">
        <f t="shared" si="33"/>
        <v>0</v>
      </c>
      <c r="M218" s="19" t="s">
        <v>52</v>
      </c>
      <c r="N218" s="1" t="s">
        <v>145</v>
      </c>
      <c r="O218" s="1" t="s">
        <v>1271</v>
      </c>
      <c r="P218" s="1" t="s">
        <v>67</v>
      </c>
      <c r="Q218" s="1" t="s">
        <v>67</v>
      </c>
      <c r="R218" s="1" t="s">
        <v>66</v>
      </c>
      <c r="AV218" s="1" t="s">
        <v>52</v>
      </c>
      <c r="AW218" s="1" t="s">
        <v>1292</v>
      </c>
      <c r="AX218" s="1" t="s">
        <v>52</v>
      </c>
      <c r="AY218" s="1" t="s">
        <v>52</v>
      </c>
      <c r="AZ218" s="1" t="s">
        <v>52</v>
      </c>
    </row>
    <row r="219" spans="1:52" ht="30" customHeight="1" x14ac:dyDescent="0.3">
      <c r="A219" s="19" t="s">
        <v>1273</v>
      </c>
      <c r="B219" s="19" t="s">
        <v>1274</v>
      </c>
      <c r="C219" s="19" t="s">
        <v>557</v>
      </c>
      <c r="D219" s="20">
        <v>0.33</v>
      </c>
      <c r="E219" s="22">
        <f>단가대비표!O61</f>
        <v>0</v>
      </c>
      <c r="F219" s="25">
        <f t="shared" si="29"/>
        <v>0</v>
      </c>
      <c r="G219" s="22">
        <f>단가대비표!P61</f>
        <v>0</v>
      </c>
      <c r="H219" s="25">
        <f t="shared" si="30"/>
        <v>0</v>
      </c>
      <c r="I219" s="22">
        <f>단가대비표!V61</f>
        <v>0</v>
      </c>
      <c r="J219" s="25">
        <f t="shared" si="31"/>
        <v>0</v>
      </c>
      <c r="K219" s="22">
        <f t="shared" si="32"/>
        <v>0</v>
      </c>
      <c r="L219" s="25">
        <f t="shared" si="33"/>
        <v>0</v>
      </c>
      <c r="M219" s="19" t="s">
        <v>52</v>
      </c>
      <c r="N219" s="1" t="s">
        <v>145</v>
      </c>
      <c r="O219" s="1" t="s">
        <v>1275</v>
      </c>
      <c r="P219" s="1" t="s">
        <v>67</v>
      </c>
      <c r="Q219" s="1" t="s">
        <v>67</v>
      </c>
      <c r="R219" s="1" t="s">
        <v>66</v>
      </c>
      <c r="AV219" s="1" t="s">
        <v>52</v>
      </c>
      <c r="AW219" s="1" t="s">
        <v>1293</v>
      </c>
      <c r="AX219" s="1" t="s">
        <v>52</v>
      </c>
      <c r="AY219" s="1" t="s">
        <v>52</v>
      </c>
      <c r="AZ219" s="1" t="s">
        <v>52</v>
      </c>
    </row>
    <row r="220" spans="1:52" ht="30" customHeight="1" x14ac:dyDescent="0.3">
      <c r="A220" s="19" t="s">
        <v>1277</v>
      </c>
      <c r="B220" s="19" t="s">
        <v>1278</v>
      </c>
      <c r="C220" s="19" t="s">
        <v>122</v>
      </c>
      <c r="D220" s="20">
        <v>0.28999999999999998</v>
      </c>
      <c r="E220" s="22">
        <f>단가대비표!O62</f>
        <v>0</v>
      </c>
      <c r="F220" s="25">
        <f t="shared" si="29"/>
        <v>0</v>
      </c>
      <c r="G220" s="22">
        <f>단가대비표!P62</f>
        <v>0</v>
      </c>
      <c r="H220" s="25">
        <f t="shared" si="30"/>
        <v>0</v>
      </c>
      <c r="I220" s="22">
        <f>단가대비표!V62</f>
        <v>0</v>
      </c>
      <c r="J220" s="25">
        <f t="shared" si="31"/>
        <v>0</v>
      </c>
      <c r="K220" s="22">
        <f t="shared" si="32"/>
        <v>0</v>
      </c>
      <c r="L220" s="25">
        <f t="shared" si="33"/>
        <v>0</v>
      </c>
      <c r="M220" s="19" t="s">
        <v>52</v>
      </c>
      <c r="N220" s="1" t="s">
        <v>145</v>
      </c>
      <c r="O220" s="1" t="s">
        <v>1279</v>
      </c>
      <c r="P220" s="1" t="s">
        <v>67</v>
      </c>
      <c r="Q220" s="1" t="s">
        <v>67</v>
      </c>
      <c r="R220" s="1" t="s">
        <v>66</v>
      </c>
      <c r="AV220" s="1" t="s">
        <v>52</v>
      </c>
      <c r="AW220" s="1" t="s">
        <v>1294</v>
      </c>
      <c r="AX220" s="1" t="s">
        <v>52</v>
      </c>
      <c r="AY220" s="1" t="s">
        <v>52</v>
      </c>
      <c r="AZ220" s="1" t="s">
        <v>52</v>
      </c>
    </row>
    <row r="221" spans="1:52" ht="30" customHeight="1" x14ac:dyDescent="0.3">
      <c r="A221" s="19" t="s">
        <v>1281</v>
      </c>
      <c r="B221" s="19" t="s">
        <v>634</v>
      </c>
      <c r="C221" s="19" t="s">
        <v>635</v>
      </c>
      <c r="D221" s="20">
        <v>2.9000000000000001E-2</v>
      </c>
      <c r="E221" s="22">
        <f>단가대비표!O175</f>
        <v>0</v>
      </c>
      <c r="F221" s="25">
        <f t="shared" si="29"/>
        <v>0</v>
      </c>
      <c r="G221" s="22">
        <f>단가대비표!P175</f>
        <v>0</v>
      </c>
      <c r="H221" s="25">
        <f t="shared" si="30"/>
        <v>0</v>
      </c>
      <c r="I221" s="22">
        <f>단가대비표!V175</f>
        <v>0</v>
      </c>
      <c r="J221" s="25">
        <f t="shared" si="31"/>
        <v>0</v>
      </c>
      <c r="K221" s="22">
        <f t="shared" si="32"/>
        <v>0</v>
      </c>
      <c r="L221" s="25">
        <f t="shared" si="33"/>
        <v>0</v>
      </c>
      <c r="M221" s="19" t="s">
        <v>52</v>
      </c>
      <c r="N221" s="1" t="s">
        <v>145</v>
      </c>
      <c r="O221" s="1" t="s">
        <v>1282</v>
      </c>
      <c r="P221" s="1" t="s">
        <v>67</v>
      </c>
      <c r="Q221" s="1" t="s">
        <v>67</v>
      </c>
      <c r="R221" s="1" t="s">
        <v>66</v>
      </c>
      <c r="W221">
        <v>2</v>
      </c>
      <c r="AV221" s="1" t="s">
        <v>52</v>
      </c>
      <c r="AW221" s="1" t="s">
        <v>1295</v>
      </c>
      <c r="AX221" s="1" t="s">
        <v>52</v>
      </c>
      <c r="AY221" s="1" t="s">
        <v>52</v>
      </c>
      <c r="AZ221" s="1" t="s">
        <v>52</v>
      </c>
    </row>
    <row r="222" spans="1:52" ht="30" customHeight="1" x14ac:dyDescent="0.3">
      <c r="A222" s="19" t="s">
        <v>633</v>
      </c>
      <c r="B222" s="19" t="s">
        <v>634</v>
      </c>
      <c r="C222" s="19" t="s">
        <v>635</v>
      </c>
      <c r="D222" s="20">
        <v>1.4999999999999999E-2</v>
      </c>
      <c r="E222" s="22">
        <f>단가대비표!O166</f>
        <v>0</v>
      </c>
      <c r="F222" s="25">
        <f t="shared" si="29"/>
        <v>0</v>
      </c>
      <c r="G222" s="22">
        <f>단가대비표!P166</f>
        <v>0</v>
      </c>
      <c r="H222" s="25">
        <f t="shared" si="30"/>
        <v>0</v>
      </c>
      <c r="I222" s="22">
        <f>단가대비표!V166</f>
        <v>0</v>
      </c>
      <c r="J222" s="25">
        <f t="shared" si="31"/>
        <v>0</v>
      </c>
      <c r="K222" s="22">
        <f t="shared" si="32"/>
        <v>0</v>
      </c>
      <c r="L222" s="25">
        <f t="shared" si="33"/>
        <v>0</v>
      </c>
      <c r="M222" s="19" t="s">
        <v>52</v>
      </c>
      <c r="N222" s="1" t="s">
        <v>145</v>
      </c>
      <c r="O222" s="1" t="s">
        <v>636</v>
      </c>
      <c r="P222" s="1" t="s">
        <v>67</v>
      </c>
      <c r="Q222" s="1" t="s">
        <v>67</v>
      </c>
      <c r="R222" s="1" t="s">
        <v>66</v>
      </c>
      <c r="W222">
        <v>2</v>
      </c>
      <c r="AV222" s="1" t="s">
        <v>52</v>
      </c>
      <c r="AW222" s="1" t="s">
        <v>1296</v>
      </c>
      <c r="AX222" s="1" t="s">
        <v>52</v>
      </c>
      <c r="AY222" s="1" t="s">
        <v>52</v>
      </c>
      <c r="AZ222" s="1" t="s">
        <v>52</v>
      </c>
    </row>
    <row r="223" spans="1:52" ht="30" customHeight="1" x14ac:dyDescent="0.3">
      <c r="A223" s="19" t="s">
        <v>647</v>
      </c>
      <c r="B223" s="19" t="s">
        <v>648</v>
      </c>
      <c r="C223" s="19" t="s">
        <v>630</v>
      </c>
      <c r="D223" s="20">
        <v>1</v>
      </c>
      <c r="E223" s="22">
        <f>TRUNC(SUMIF(W215:W223, RIGHTB(O223, 1), H215:H223)*U223, 2)</f>
        <v>0</v>
      </c>
      <c r="F223" s="25">
        <f t="shared" si="29"/>
        <v>0</v>
      </c>
      <c r="G223" s="22">
        <v>0</v>
      </c>
      <c r="H223" s="25">
        <f t="shared" si="30"/>
        <v>0</v>
      </c>
      <c r="I223" s="22">
        <v>0</v>
      </c>
      <c r="J223" s="25">
        <f t="shared" si="31"/>
        <v>0</v>
      </c>
      <c r="K223" s="22">
        <f t="shared" si="32"/>
        <v>0</v>
      </c>
      <c r="L223" s="25">
        <f t="shared" si="33"/>
        <v>0</v>
      </c>
      <c r="M223" s="19" t="s">
        <v>52</v>
      </c>
      <c r="N223" s="1" t="s">
        <v>145</v>
      </c>
      <c r="O223" s="1" t="s">
        <v>669</v>
      </c>
      <c r="P223" s="1" t="s">
        <v>67</v>
      </c>
      <c r="Q223" s="1" t="s">
        <v>67</v>
      </c>
      <c r="R223" s="1" t="s">
        <v>67</v>
      </c>
      <c r="S223">
        <v>1</v>
      </c>
      <c r="T223">
        <v>0</v>
      </c>
      <c r="U223">
        <v>0.03</v>
      </c>
      <c r="AV223" s="1" t="s">
        <v>52</v>
      </c>
      <c r="AW223" s="1" t="s">
        <v>1297</v>
      </c>
      <c r="AX223" s="1" t="s">
        <v>52</v>
      </c>
      <c r="AY223" s="1" t="s">
        <v>52</v>
      </c>
      <c r="AZ223" s="1" t="s">
        <v>52</v>
      </c>
    </row>
    <row r="224" spans="1:52" ht="30" customHeight="1" x14ac:dyDescent="0.3">
      <c r="A224" s="19" t="s">
        <v>1027</v>
      </c>
      <c r="B224" s="19" t="s">
        <v>52</v>
      </c>
      <c r="C224" s="19" t="s">
        <v>52</v>
      </c>
      <c r="D224" s="20"/>
      <c r="E224" s="22"/>
      <c r="F224" s="25">
        <f>TRUNC(SUMIF(N215:N223, N214, F215:F223),0)</f>
        <v>0</v>
      </c>
      <c r="G224" s="22"/>
      <c r="H224" s="25">
        <f>TRUNC(SUMIF(N215:N223, N214, H215:H223),0)</f>
        <v>0</v>
      </c>
      <c r="I224" s="22"/>
      <c r="J224" s="25">
        <f>TRUNC(SUMIF(N215:N223, N214, J215:J223),0)</f>
        <v>0</v>
      </c>
      <c r="K224" s="22"/>
      <c r="L224" s="25">
        <f>F224+H224+J224</f>
        <v>0</v>
      </c>
      <c r="M224" s="19" t="s">
        <v>52</v>
      </c>
      <c r="N224" s="1" t="s">
        <v>117</v>
      </c>
      <c r="O224" s="1" t="s">
        <v>117</v>
      </c>
      <c r="P224" s="1" t="s">
        <v>52</v>
      </c>
      <c r="Q224" s="1" t="s">
        <v>52</v>
      </c>
      <c r="R224" s="1" t="s">
        <v>52</v>
      </c>
      <c r="AV224" s="1" t="s">
        <v>52</v>
      </c>
      <c r="AW224" s="1" t="s">
        <v>52</v>
      </c>
      <c r="AX224" s="1" t="s">
        <v>52</v>
      </c>
      <c r="AY224" s="1" t="s">
        <v>52</v>
      </c>
      <c r="AZ224" s="1" t="s">
        <v>52</v>
      </c>
    </row>
    <row r="225" spans="1:52" ht="30" customHeight="1" x14ac:dyDescent="0.3">
      <c r="A225" s="20"/>
      <c r="B225" s="20"/>
      <c r="C225" s="20"/>
      <c r="D225" s="20"/>
      <c r="E225" s="22"/>
      <c r="F225" s="25"/>
      <c r="G225" s="22"/>
      <c r="H225" s="25"/>
      <c r="I225" s="22"/>
      <c r="J225" s="25"/>
      <c r="K225" s="22"/>
      <c r="L225" s="25"/>
      <c r="M225" s="20"/>
    </row>
    <row r="226" spans="1:52" ht="30" customHeight="1" x14ac:dyDescent="0.3">
      <c r="A226" s="16" t="s">
        <v>1298</v>
      </c>
      <c r="B226" s="17"/>
      <c r="C226" s="17"/>
      <c r="D226" s="17"/>
      <c r="E226" s="21"/>
      <c r="F226" s="24"/>
      <c r="G226" s="21"/>
      <c r="H226" s="24"/>
      <c r="I226" s="21"/>
      <c r="J226" s="24"/>
      <c r="K226" s="21"/>
      <c r="L226" s="24"/>
      <c r="M226" s="18"/>
      <c r="N226" s="1" t="s">
        <v>149</v>
      </c>
    </row>
    <row r="227" spans="1:52" ht="30" customHeight="1" x14ac:dyDescent="0.3">
      <c r="A227" s="19" t="s">
        <v>1261</v>
      </c>
      <c r="B227" s="19" t="s">
        <v>1299</v>
      </c>
      <c r="C227" s="19" t="s">
        <v>122</v>
      </c>
      <c r="D227" s="20">
        <v>1.05</v>
      </c>
      <c r="E227" s="22">
        <f>단가대비표!O71</f>
        <v>0</v>
      </c>
      <c r="F227" s="25">
        <f t="shared" ref="F227:F235" si="34">TRUNC(E227*D227,1)</f>
        <v>0</v>
      </c>
      <c r="G227" s="22">
        <f>단가대비표!P71</f>
        <v>0</v>
      </c>
      <c r="H227" s="25">
        <f t="shared" ref="H227:H235" si="35">TRUNC(G227*D227,1)</f>
        <v>0</v>
      </c>
      <c r="I227" s="22">
        <f>단가대비표!V71</f>
        <v>0</v>
      </c>
      <c r="J227" s="25">
        <f t="shared" ref="J227:J235" si="36">TRUNC(I227*D227,1)</f>
        <v>0</v>
      </c>
      <c r="K227" s="22">
        <f t="shared" ref="K227:K235" si="37">TRUNC(E227+G227+I227,1)</f>
        <v>0</v>
      </c>
      <c r="L227" s="25">
        <f t="shared" ref="L227:L235" si="38">TRUNC(F227+H227+J227,1)</f>
        <v>0</v>
      </c>
      <c r="M227" s="19" t="s">
        <v>52</v>
      </c>
      <c r="N227" s="1" t="s">
        <v>149</v>
      </c>
      <c r="O227" s="1" t="s">
        <v>1300</v>
      </c>
      <c r="P227" s="1" t="s">
        <v>67</v>
      </c>
      <c r="Q227" s="1" t="s">
        <v>67</v>
      </c>
      <c r="R227" s="1" t="s">
        <v>66</v>
      </c>
      <c r="V227">
        <v>1</v>
      </c>
      <c r="AV227" s="1" t="s">
        <v>52</v>
      </c>
      <c r="AW227" s="1" t="s">
        <v>1301</v>
      </c>
      <c r="AX227" s="1" t="s">
        <v>52</v>
      </c>
      <c r="AY227" s="1" t="s">
        <v>52</v>
      </c>
      <c r="AZ227" s="1" t="s">
        <v>52</v>
      </c>
    </row>
    <row r="228" spans="1:52" ht="30" customHeight="1" x14ac:dyDescent="0.3">
      <c r="A228" s="19" t="s">
        <v>667</v>
      </c>
      <c r="B228" s="19" t="s">
        <v>1096</v>
      </c>
      <c r="C228" s="19" t="s">
        <v>630</v>
      </c>
      <c r="D228" s="20">
        <v>1</v>
      </c>
      <c r="E228" s="22">
        <f>TRUNC(SUMIF(V227:V235, RIGHTB(O228, 1), F227:F235)*U228, 2)</f>
        <v>0</v>
      </c>
      <c r="F228" s="25">
        <f t="shared" si="34"/>
        <v>0</v>
      </c>
      <c r="G228" s="22">
        <v>0</v>
      </c>
      <c r="H228" s="25">
        <f t="shared" si="35"/>
        <v>0</v>
      </c>
      <c r="I228" s="22">
        <v>0</v>
      </c>
      <c r="J228" s="25">
        <f t="shared" si="36"/>
        <v>0</v>
      </c>
      <c r="K228" s="22">
        <f t="shared" si="37"/>
        <v>0</v>
      </c>
      <c r="L228" s="25">
        <f t="shared" si="38"/>
        <v>0</v>
      </c>
      <c r="M228" s="19" t="s">
        <v>52</v>
      </c>
      <c r="N228" s="1" t="s">
        <v>149</v>
      </c>
      <c r="O228" s="1" t="s">
        <v>649</v>
      </c>
      <c r="P228" s="1" t="s">
        <v>67</v>
      </c>
      <c r="Q228" s="1" t="s">
        <v>67</v>
      </c>
      <c r="R228" s="1" t="s">
        <v>67</v>
      </c>
      <c r="S228">
        <v>0</v>
      </c>
      <c r="T228">
        <v>0</v>
      </c>
      <c r="U228">
        <v>0.03</v>
      </c>
      <c r="AV228" s="1" t="s">
        <v>52</v>
      </c>
      <c r="AW228" s="1" t="s">
        <v>1302</v>
      </c>
      <c r="AX228" s="1" t="s">
        <v>52</v>
      </c>
      <c r="AY228" s="1" t="s">
        <v>52</v>
      </c>
      <c r="AZ228" s="1" t="s">
        <v>52</v>
      </c>
    </row>
    <row r="229" spans="1:52" ht="30" customHeight="1" x14ac:dyDescent="0.3">
      <c r="A229" s="19" t="s">
        <v>1266</v>
      </c>
      <c r="B229" s="19" t="s">
        <v>1267</v>
      </c>
      <c r="C229" s="19" t="s">
        <v>1107</v>
      </c>
      <c r="D229" s="20">
        <v>1.6E-2</v>
      </c>
      <c r="E229" s="22">
        <f>단가대비표!O68</f>
        <v>0</v>
      </c>
      <c r="F229" s="25">
        <f t="shared" si="34"/>
        <v>0</v>
      </c>
      <c r="G229" s="22">
        <f>단가대비표!P68</f>
        <v>0</v>
      </c>
      <c r="H229" s="25">
        <f t="shared" si="35"/>
        <v>0</v>
      </c>
      <c r="I229" s="22">
        <f>단가대비표!V68</f>
        <v>0</v>
      </c>
      <c r="J229" s="25">
        <f t="shared" si="36"/>
        <v>0</v>
      </c>
      <c r="K229" s="22">
        <f t="shared" si="37"/>
        <v>0</v>
      </c>
      <c r="L229" s="25">
        <f t="shared" si="38"/>
        <v>0</v>
      </c>
      <c r="M229" s="19" t="s">
        <v>52</v>
      </c>
      <c r="N229" s="1" t="s">
        <v>149</v>
      </c>
      <c r="O229" s="1" t="s">
        <v>1268</v>
      </c>
      <c r="P229" s="1" t="s">
        <v>67</v>
      </c>
      <c r="Q229" s="1" t="s">
        <v>67</v>
      </c>
      <c r="R229" s="1" t="s">
        <v>66</v>
      </c>
      <c r="AV229" s="1" t="s">
        <v>52</v>
      </c>
      <c r="AW229" s="1" t="s">
        <v>1303</v>
      </c>
      <c r="AX229" s="1" t="s">
        <v>52</v>
      </c>
      <c r="AY229" s="1" t="s">
        <v>52</v>
      </c>
      <c r="AZ229" s="1" t="s">
        <v>52</v>
      </c>
    </row>
    <row r="230" spans="1:52" ht="30" customHeight="1" x14ac:dyDescent="0.3">
      <c r="A230" s="19" t="s">
        <v>1270</v>
      </c>
      <c r="B230" s="19" t="s">
        <v>52</v>
      </c>
      <c r="C230" s="19" t="s">
        <v>122</v>
      </c>
      <c r="D230" s="20">
        <v>1.1000000000000001</v>
      </c>
      <c r="E230" s="22">
        <f>단가대비표!O63</f>
        <v>0</v>
      </c>
      <c r="F230" s="25">
        <f t="shared" si="34"/>
        <v>0</v>
      </c>
      <c r="G230" s="22">
        <f>단가대비표!P63</f>
        <v>0</v>
      </c>
      <c r="H230" s="25">
        <f t="shared" si="35"/>
        <v>0</v>
      </c>
      <c r="I230" s="22">
        <f>단가대비표!V63</f>
        <v>0</v>
      </c>
      <c r="J230" s="25">
        <f t="shared" si="36"/>
        <v>0</v>
      </c>
      <c r="K230" s="22">
        <f t="shared" si="37"/>
        <v>0</v>
      </c>
      <c r="L230" s="25">
        <f t="shared" si="38"/>
        <v>0</v>
      </c>
      <c r="M230" s="19" t="s">
        <v>52</v>
      </c>
      <c r="N230" s="1" t="s">
        <v>149</v>
      </c>
      <c r="O230" s="1" t="s">
        <v>1271</v>
      </c>
      <c r="P230" s="1" t="s">
        <v>67</v>
      </c>
      <c r="Q230" s="1" t="s">
        <v>67</v>
      </c>
      <c r="R230" s="1" t="s">
        <v>66</v>
      </c>
      <c r="AV230" s="1" t="s">
        <v>52</v>
      </c>
      <c r="AW230" s="1" t="s">
        <v>1304</v>
      </c>
      <c r="AX230" s="1" t="s">
        <v>52</v>
      </c>
      <c r="AY230" s="1" t="s">
        <v>52</v>
      </c>
      <c r="AZ230" s="1" t="s">
        <v>52</v>
      </c>
    </row>
    <row r="231" spans="1:52" ht="30" customHeight="1" x14ac:dyDescent="0.3">
      <c r="A231" s="19" t="s">
        <v>1273</v>
      </c>
      <c r="B231" s="19" t="s">
        <v>1274</v>
      </c>
      <c r="C231" s="19" t="s">
        <v>557</v>
      </c>
      <c r="D231" s="20">
        <v>0.36</v>
      </c>
      <c r="E231" s="22">
        <f>단가대비표!O61</f>
        <v>0</v>
      </c>
      <c r="F231" s="25">
        <f t="shared" si="34"/>
        <v>0</v>
      </c>
      <c r="G231" s="22">
        <f>단가대비표!P61</f>
        <v>0</v>
      </c>
      <c r="H231" s="25">
        <f t="shared" si="35"/>
        <v>0</v>
      </c>
      <c r="I231" s="22">
        <f>단가대비표!V61</f>
        <v>0</v>
      </c>
      <c r="J231" s="25">
        <f t="shared" si="36"/>
        <v>0</v>
      </c>
      <c r="K231" s="22">
        <f t="shared" si="37"/>
        <v>0</v>
      </c>
      <c r="L231" s="25">
        <f t="shared" si="38"/>
        <v>0</v>
      </c>
      <c r="M231" s="19" t="s">
        <v>52</v>
      </c>
      <c r="N231" s="1" t="s">
        <v>149</v>
      </c>
      <c r="O231" s="1" t="s">
        <v>1275</v>
      </c>
      <c r="P231" s="1" t="s">
        <v>67</v>
      </c>
      <c r="Q231" s="1" t="s">
        <v>67</v>
      </c>
      <c r="R231" s="1" t="s">
        <v>66</v>
      </c>
      <c r="AV231" s="1" t="s">
        <v>52</v>
      </c>
      <c r="AW231" s="1" t="s">
        <v>1305</v>
      </c>
      <c r="AX231" s="1" t="s">
        <v>52</v>
      </c>
      <c r="AY231" s="1" t="s">
        <v>52</v>
      </c>
      <c r="AZ231" s="1" t="s">
        <v>52</v>
      </c>
    </row>
    <row r="232" spans="1:52" ht="30" customHeight="1" x14ac:dyDescent="0.3">
      <c r="A232" s="19" t="s">
        <v>1277</v>
      </c>
      <c r="B232" s="19" t="s">
        <v>1278</v>
      </c>
      <c r="C232" s="19" t="s">
        <v>122</v>
      </c>
      <c r="D232" s="20">
        <v>0.32</v>
      </c>
      <c r="E232" s="22">
        <f>단가대비표!O62</f>
        <v>0</v>
      </c>
      <c r="F232" s="25">
        <f t="shared" si="34"/>
        <v>0</v>
      </c>
      <c r="G232" s="22">
        <f>단가대비표!P62</f>
        <v>0</v>
      </c>
      <c r="H232" s="25">
        <f t="shared" si="35"/>
        <v>0</v>
      </c>
      <c r="I232" s="22">
        <f>단가대비표!V62</f>
        <v>0</v>
      </c>
      <c r="J232" s="25">
        <f t="shared" si="36"/>
        <v>0</v>
      </c>
      <c r="K232" s="22">
        <f t="shared" si="37"/>
        <v>0</v>
      </c>
      <c r="L232" s="25">
        <f t="shared" si="38"/>
        <v>0</v>
      </c>
      <c r="M232" s="19" t="s">
        <v>52</v>
      </c>
      <c r="N232" s="1" t="s">
        <v>149</v>
      </c>
      <c r="O232" s="1" t="s">
        <v>1279</v>
      </c>
      <c r="P232" s="1" t="s">
        <v>67</v>
      </c>
      <c r="Q232" s="1" t="s">
        <v>67</v>
      </c>
      <c r="R232" s="1" t="s">
        <v>66</v>
      </c>
      <c r="AV232" s="1" t="s">
        <v>52</v>
      </c>
      <c r="AW232" s="1" t="s">
        <v>1306</v>
      </c>
      <c r="AX232" s="1" t="s">
        <v>52</v>
      </c>
      <c r="AY232" s="1" t="s">
        <v>52</v>
      </c>
      <c r="AZ232" s="1" t="s">
        <v>52</v>
      </c>
    </row>
    <row r="233" spans="1:52" ht="30" customHeight="1" x14ac:dyDescent="0.3">
      <c r="A233" s="19" t="s">
        <v>1281</v>
      </c>
      <c r="B233" s="19" t="s">
        <v>634</v>
      </c>
      <c r="C233" s="19" t="s">
        <v>635</v>
      </c>
      <c r="D233" s="20">
        <v>3.2000000000000001E-2</v>
      </c>
      <c r="E233" s="22">
        <f>단가대비표!O175</f>
        <v>0</v>
      </c>
      <c r="F233" s="25">
        <f t="shared" si="34"/>
        <v>0</v>
      </c>
      <c r="G233" s="22">
        <f>단가대비표!P175</f>
        <v>0</v>
      </c>
      <c r="H233" s="25">
        <f t="shared" si="35"/>
        <v>0</v>
      </c>
      <c r="I233" s="22">
        <f>단가대비표!V175</f>
        <v>0</v>
      </c>
      <c r="J233" s="25">
        <f t="shared" si="36"/>
        <v>0</v>
      </c>
      <c r="K233" s="22">
        <f t="shared" si="37"/>
        <v>0</v>
      </c>
      <c r="L233" s="25">
        <f t="shared" si="38"/>
        <v>0</v>
      </c>
      <c r="M233" s="19" t="s">
        <v>52</v>
      </c>
      <c r="N233" s="1" t="s">
        <v>149</v>
      </c>
      <c r="O233" s="1" t="s">
        <v>1282</v>
      </c>
      <c r="P233" s="1" t="s">
        <v>67</v>
      </c>
      <c r="Q233" s="1" t="s">
        <v>67</v>
      </c>
      <c r="R233" s="1" t="s">
        <v>66</v>
      </c>
      <c r="W233">
        <v>2</v>
      </c>
      <c r="AV233" s="1" t="s">
        <v>52</v>
      </c>
      <c r="AW233" s="1" t="s">
        <v>1307</v>
      </c>
      <c r="AX233" s="1" t="s">
        <v>52</v>
      </c>
      <c r="AY233" s="1" t="s">
        <v>52</v>
      </c>
      <c r="AZ233" s="1" t="s">
        <v>52</v>
      </c>
    </row>
    <row r="234" spans="1:52" ht="30" customHeight="1" x14ac:dyDescent="0.3">
      <c r="A234" s="19" t="s">
        <v>633</v>
      </c>
      <c r="B234" s="19" t="s">
        <v>634</v>
      </c>
      <c r="C234" s="19" t="s">
        <v>635</v>
      </c>
      <c r="D234" s="20">
        <v>1.6E-2</v>
      </c>
      <c r="E234" s="22">
        <f>단가대비표!O166</f>
        <v>0</v>
      </c>
      <c r="F234" s="25">
        <f t="shared" si="34"/>
        <v>0</v>
      </c>
      <c r="G234" s="22">
        <f>단가대비표!P166</f>
        <v>0</v>
      </c>
      <c r="H234" s="25">
        <f t="shared" si="35"/>
        <v>0</v>
      </c>
      <c r="I234" s="22">
        <f>단가대비표!V166</f>
        <v>0</v>
      </c>
      <c r="J234" s="25">
        <f t="shared" si="36"/>
        <v>0</v>
      </c>
      <c r="K234" s="22">
        <f t="shared" si="37"/>
        <v>0</v>
      </c>
      <c r="L234" s="25">
        <f t="shared" si="38"/>
        <v>0</v>
      </c>
      <c r="M234" s="19" t="s">
        <v>52</v>
      </c>
      <c r="N234" s="1" t="s">
        <v>149</v>
      </c>
      <c r="O234" s="1" t="s">
        <v>636</v>
      </c>
      <c r="P234" s="1" t="s">
        <v>67</v>
      </c>
      <c r="Q234" s="1" t="s">
        <v>67</v>
      </c>
      <c r="R234" s="1" t="s">
        <v>66</v>
      </c>
      <c r="W234">
        <v>2</v>
      </c>
      <c r="AV234" s="1" t="s">
        <v>52</v>
      </c>
      <c r="AW234" s="1" t="s">
        <v>1308</v>
      </c>
      <c r="AX234" s="1" t="s">
        <v>52</v>
      </c>
      <c r="AY234" s="1" t="s">
        <v>52</v>
      </c>
      <c r="AZ234" s="1" t="s">
        <v>52</v>
      </c>
    </row>
    <row r="235" spans="1:52" ht="30" customHeight="1" x14ac:dyDescent="0.3">
      <c r="A235" s="19" t="s">
        <v>647</v>
      </c>
      <c r="B235" s="19" t="s">
        <v>648</v>
      </c>
      <c r="C235" s="19" t="s">
        <v>630</v>
      </c>
      <c r="D235" s="20">
        <v>1</v>
      </c>
      <c r="E235" s="22">
        <f>TRUNC(SUMIF(W227:W235, RIGHTB(O235, 1), H227:H235)*U235, 2)</f>
        <v>0</v>
      </c>
      <c r="F235" s="25">
        <f t="shared" si="34"/>
        <v>0</v>
      </c>
      <c r="G235" s="22">
        <v>0</v>
      </c>
      <c r="H235" s="25">
        <f t="shared" si="35"/>
        <v>0</v>
      </c>
      <c r="I235" s="22">
        <v>0</v>
      </c>
      <c r="J235" s="25">
        <f t="shared" si="36"/>
        <v>0</v>
      </c>
      <c r="K235" s="22">
        <f t="shared" si="37"/>
        <v>0</v>
      </c>
      <c r="L235" s="25">
        <f t="shared" si="38"/>
        <v>0</v>
      </c>
      <c r="M235" s="19" t="s">
        <v>52</v>
      </c>
      <c r="N235" s="1" t="s">
        <v>149</v>
      </c>
      <c r="O235" s="1" t="s">
        <v>669</v>
      </c>
      <c r="P235" s="1" t="s">
        <v>67</v>
      </c>
      <c r="Q235" s="1" t="s">
        <v>67</v>
      </c>
      <c r="R235" s="1" t="s">
        <v>67</v>
      </c>
      <c r="S235">
        <v>1</v>
      </c>
      <c r="T235">
        <v>0</v>
      </c>
      <c r="U235">
        <v>0.03</v>
      </c>
      <c r="AV235" s="1" t="s">
        <v>52</v>
      </c>
      <c r="AW235" s="1" t="s">
        <v>1309</v>
      </c>
      <c r="AX235" s="1" t="s">
        <v>52</v>
      </c>
      <c r="AY235" s="1" t="s">
        <v>52</v>
      </c>
      <c r="AZ235" s="1" t="s">
        <v>52</v>
      </c>
    </row>
    <row r="236" spans="1:52" ht="30" customHeight="1" x14ac:dyDescent="0.3">
      <c r="A236" s="19" t="s">
        <v>1027</v>
      </c>
      <c r="B236" s="19" t="s">
        <v>52</v>
      </c>
      <c r="C236" s="19" t="s">
        <v>52</v>
      </c>
      <c r="D236" s="20"/>
      <c r="E236" s="22"/>
      <c r="F236" s="25">
        <f>TRUNC(SUMIF(N227:N235, N226, F227:F235),0)</f>
        <v>0</v>
      </c>
      <c r="G236" s="22"/>
      <c r="H236" s="25">
        <f>TRUNC(SUMIF(N227:N235, N226, H227:H235),0)</f>
        <v>0</v>
      </c>
      <c r="I236" s="22"/>
      <c r="J236" s="25">
        <f>TRUNC(SUMIF(N227:N235, N226, J227:J235),0)</f>
        <v>0</v>
      </c>
      <c r="K236" s="22"/>
      <c r="L236" s="25">
        <f>F236+H236+J236</f>
        <v>0</v>
      </c>
      <c r="M236" s="19" t="s">
        <v>52</v>
      </c>
      <c r="N236" s="1" t="s">
        <v>117</v>
      </c>
      <c r="O236" s="1" t="s">
        <v>117</v>
      </c>
      <c r="P236" s="1" t="s">
        <v>52</v>
      </c>
      <c r="Q236" s="1" t="s">
        <v>52</v>
      </c>
      <c r="R236" s="1" t="s">
        <v>52</v>
      </c>
      <c r="AV236" s="1" t="s">
        <v>52</v>
      </c>
      <c r="AW236" s="1" t="s">
        <v>52</v>
      </c>
      <c r="AX236" s="1" t="s">
        <v>52</v>
      </c>
      <c r="AY236" s="1" t="s">
        <v>52</v>
      </c>
      <c r="AZ236" s="1" t="s">
        <v>52</v>
      </c>
    </row>
    <row r="237" spans="1:52" ht="30" customHeight="1" x14ac:dyDescent="0.3">
      <c r="A237" s="20"/>
      <c r="B237" s="20"/>
      <c r="C237" s="20"/>
      <c r="D237" s="20"/>
      <c r="E237" s="22"/>
      <c r="F237" s="25"/>
      <c r="G237" s="22"/>
      <c r="H237" s="25"/>
      <c r="I237" s="22"/>
      <c r="J237" s="25"/>
      <c r="K237" s="22"/>
      <c r="L237" s="25"/>
      <c r="M237" s="20"/>
    </row>
    <row r="238" spans="1:52" ht="30" customHeight="1" x14ac:dyDescent="0.3">
      <c r="A238" s="16" t="s">
        <v>1310</v>
      </c>
      <c r="B238" s="17"/>
      <c r="C238" s="17"/>
      <c r="D238" s="17"/>
      <c r="E238" s="21"/>
      <c r="F238" s="24"/>
      <c r="G238" s="21"/>
      <c r="H238" s="24"/>
      <c r="I238" s="21"/>
      <c r="J238" s="24"/>
      <c r="K238" s="21"/>
      <c r="L238" s="24"/>
      <c r="M238" s="18"/>
      <c r="N238" s="1" t="s">
        <v>153</v>
      </c>
    </row>
    <row r="239" spans="1:52" ht="30" customHeight="1" x14ac:dyDescent="0.3">
      <c r="A239" s="19" t="s">
        <v>1261</v>
      </c>
      <c r="B239" s="19" t="s">
        <v>1311</v>
      </c>
      <c r="C239" s="19" t="s">
        <v>122</v>
      </c>
      <c r="D239" s="20">
        <v>1.05</v>
      </c>
      <c r="E239" s="22">
        <f>단가대비표!O72</f>
        <v>0</v>
      </c>
      <c r="F239" s="25">
        <f t="shared" ref="F239:F247" si="39">TRUNC(E239*D239,1)</f>
        <v>0</v>
      </c>
      <c r="G239" s="22">
        <f>단가대비표!P72</f>
        <v>0</v>
      </c>
      <c r="H239" s="25">
        <f t="shared" ref="H239:H247" si="40">TRUNC(G239*D239,1)</f>
        <v>0</v>
      </c>
      <c r="I239" s="22">
        <f>단가대비표!V72</f>
        <v>0</v>
      </c>
      <c r="J239" s="25">
        <f t="shared" ref="J239:J247" si="41">TRUNC(I239*D239,1)</f>
        <v>0</v>
      </c>
      <c r="K239" s="22">
        <f t="shared" ref="K239:K247" si="42">TRUNC(E239+G239+I239,1)</f>
        <v>0</v>
      </c>
      <c r="L239" s="25">
        <f t="shared" ref="L239:L247" si="43">TRUNC(F239+H239+J239,1)</f>
        <v>0</v>
      </c>
      <c r="M239" s="19" t="s">
        <v>52</v>
      </c>
      <c r="N239" s="1" t="s">
        <v>153</v>
      </c>
      <c r="O239" s="1" t="s">
        <v>1312</v>
      </c>
      <c r="P239" s="1" t="s">
        <v>67</v>
      </c>
      <c r="Q239" s="1" t="s">
        <v>67</v>
      </c>
      <c r="R239" s="1" t="s">
        <v>66</v>
      </c>
      <c r="V239">
        <v>1</v>
      </c>
      <c r="AV239" s="1" t="s">
        <v>52</v>
      </c>
      <c r="AW239" s="1" t="s">
        <v>1313</v>
      </c>
      <c r="AX239" s="1" t="s">
        <v>52</v>
      </c>
      <c r="AY239" s="1" t="s">
        <v>52</v>
      </c>
      <c r="AZ239" s="1" t="s">
        <v>52</v>
      </c>
    </row>
    <row r="240" spans="1:52" ht="30" customHeight="1" x14ac:dyDescent="0.3">
      <c r="A240" s="19" t="s">
        <v>667</v>
      </c>
      <c r="B240" s="19" t="s">
        <v>1096</v>
      </c>
      <c r="C240" s="19" t="s">
        <v>630</v>
      </c>
      <c r="D240" s="20">
        <v>1</v>
      </c>
      <c r="E240" s="22">
        <f>TRUNC(SUMIF(V239:V247, RIGHTB(O240, 1), F239:F247)*U240, 2)</f>
        <v>0</v>
      </c>
      <c r="F240" s="25">
        <f t="shared" si="39"/>
        <v>0</v>
      </c>
      <c r="G240" s="22">
        <v>0</v>
      </c>
      <c r="H240" s="25">
        <f t="shared" si="40"/>
        <v>0</v>
      </c>
      <c r="I240" s="22">
        <v>0</v>
      </c>
      <c r="J240" s="25">
        <f t="shared" si="41"/>
        <v>0</v>
      </c>
      <c r="K240" s="22">
        <f t="shared" si="42"/>
        <v>0</v>
      </c>
      <c r="L240" s="25">
        <f t="shared" si="43"/>
        <v>0</v>
      </c>
      <c r="M240" s="19" t="s">
        <v>52</v>
      </c>
      <c r="N240" s="1" t="s">
        <v>153</v>
      </c>
      <c r="O240" s="1" t="s">
        <v>649</v>
      </c>
      <c r="P240" s="1" t="s">
        <v>67</v>
      </c>
      <c r="Q240" s="1" t="s">
        <v>67</v>
      </c>
      <c r="R240" s="1" t="s">
        <v>67</v>
      </c>
      <c r="S240">
        <v>0</v>
      </c>
      <c r="T240">
        <v>0</v>
      </c>
      <c r="U240">
        <v>0.03</v>
      </c>
      <c r="AV240" s="1" t="s">
        <v>52</v>
      </c>
      <c r="AW240" s="1" t="s">
        <v>1314</v>
      </c>
      <c r="AX240" s="1" t="s">
        <v>52</v>
      </c>
      <c r="AY240" s="1" t="s">
        <v>52</v>
      </c>
      <c r="AZ240" s="1" t="s">
        <v>52</v>
      </c>
    </row>
    <row r="241" spans="1:52" ht="30" customHeight="1" x14ac:dyDescent="0.3">
      <c r="A241" s="19" t="s">
        <v>1266</v>
      </c>
      <c r="B241" s="19" t="s">
        <v>1267</v>
      </c>
      <c r="C241" s="19" t="s">
        <v>1107</v>
      </c>
      <c r="D241" s="20">
        <v>1.6E-2</v>
      </c>
      <c r="E241" s="22">
        <f>단가대비표!O68</f>
        <v>0</v>
      </c>
      <c r="F241" s="25">
        <f t="shared" si="39"/>
        <v>0</v>
      </c>
      <c r="G241" s="22">
        <f>단가대비표!P68</f>
        <v>0</v>
      </c>
      <c r="H241" s="25">
        <f t="shared" si="40"/>
        <v>0</v>
      </c>
      <c r="I241" s="22">
        <f>단가대비표!V68</f>
        <v>0</v>
      </c>
      <c r="J241" s="25">
        <f t="shared" si="41"/>
        <v>0</v>
      </c>
      <c r="K241" s="22">
        <f t="shared" si="42"/>
        <v>0</v>
      </c>
      <c r="L241" s="25">
        <f t="shared" si="43"/>
        <v>0</v>
      </c>
      <c r="M241" s="19" t="s">
        <v>52</v>
      </c>
      <c r="N241" s="1" t="s">
        <v>153</v>
      </c>
      <c r="O241" s="1" t="s">
        <v>1268</v>
      </c>
      <c r="P241" s="1" t="s">
        <v>67</v>
      </c>
      <c r="Q241" s="1" t="s">
        <v>67</v>
      </c>
      <c r="R241" s="1" t="s">
        <v>66</v>
      </c>
      <c r="AV241" s="1" t="s">
        <v>52</v>
      </c>
      <c r="AW241" s="1" t="s">
        <v>1315</v>
      </c>
      <c r="AX241" s="1" t="s">
        <v>52</v>
      </c>
      <c r="AY241" s="1" t="s">
        <v>52</v>
      </c>
      <c r="AZ241" s="1" t="s">
        <v>52</v>
      </c>
    </row>
    <row r="242" spans="1:52" ht="30" customHeight="1" x14ac:dyDescent="0.3">
      <c r="A242" s="19" t="s">
        <v>1270</v>
      </c>
      <c r="B242" s="19" t="s">
        <v>52</v>
      </c>
      <c r="C242" s="19" t="s">
        <v>122</v>
      </c>
      <c r="D242" s="20">
        <v>1.1000000000000001</v>
      </c>
      <c r="E242" s="22">
        <f>단가대비표!O63</f>
        <v>0</v>
      </c>
      <c r="F242" s="25">
        <f t="shared" si="39"/>
        <v>0</v>
      </c>
      <c r="G242" s="22">
        <f>단가대비표!P63</f>
        <v>0</v>
      </c>
      <c r="H242" s="25">
        <f t="shared" si="40"/>
        <v>0</v>
      </c>
      <c r="I242" s="22">
        <f>단가대비표!V63</f>
        <v>0</v>
      </c>
      <c r="J242" s="25">
        <f t="shared" si="41"/>
        <v>0</v>
      </c>
      <c r="K242" s="22">
        <f t="shared" si="42"/>
        <v>0</v>
      </c>
      <c r="L242" s="25">
        <f t="shared" si="43"/>
        <v>0</v>
      </c>
      <c r="M242" s="19" t="s">
        <v>52</v>
      </c>
      <c r="N242" s="1" t="s">
        <v>153</v>
      </c>
      <c r="O242" s="1" t="s">
        <v>1271</v>
      </c>
      <c r="P242" s="1" t="s">
        <v>67</v>
      </c>
      <c r="Q242" s="1" t="s">
        <v>67</v>
      </c>
      <c r="R242" s="1" t="s">
        <v>66</v>
      </c>
      <c r="AV242" s="1" t="s">
        <v>52</v>
      </c>
      <c r="AW242" s="1" t="s">
        <v>1316</v>
      </c>
      <c r="AX242" s="1" t="s">
        <v>52</v>
      </c>
      <c r="AY242" s="1" t="s">
        <v>52</v>
      </c>
      <c r="AZ242" s="1" t="s">
        <v>52</v>
      </c>
    </row>
    <row r="243" spans="1:52" ht="30" customHeight="1" x14ac:dyDescent="0.3">
      <c r="A243" s="19" t="s">
        <v>1273</v>
      </c>
      <c r="B243" s="19" t="s">
        <v>1274</v>
      </c>
      <c r="C243" s="19" t="s">
        <v>557</v>
      </c>
      <c r="D243" s="20">
        <v>0.4</v>
      </c>
      <c r="E243" s="22">
        <f>단가대비표!O61</f>
        <v>0</v>
      </c>
      <c r="F243" s="25">
        <f t="shared" si="39"/>
        <v>0</v>
      </c>
      <c r="G243" s="22">
        <f>단가대비표!P61</f>
        <v>0</v>
      </c>
      <c r="H243" s="25">
        <f t="shared" si="40"/>
        <v>0</v>
      </c>
      <c r="I243" s="22">
        <f>단가대비표!V61</f>
        <v>0</v>
      </c>
      <c r="J243" s="25">
        <f t="shared" si="41"/>
        <v>0</v>
      </c>
      <c r="K243" s="22">
        <f t="shared" si="42"/>
        <v>0</v>
      </c>
      <c r="L243" s="25">
        <f t="shared" si="43"/>
        <v>0</v>
      </c>
      <c r="M243" s="19" t="s">
        <v>52</v>
      </c>
      <c r="N243" s="1" t="s">
        <v>153</v>
      </c>
      <c r="O243" s="1" t="s">
        <v>1275</v>
      </c>
      <c r="P243" s="1" t="s">
        <v>67</v>
      </c>
      <c r="Q243" s="1" t="s">
        <v>67</v>
      </c>
      <c r="R243" s="1" t="s">
        <v>66</v>
      </c>
      <c r="AV243" s="1" t="s">
        <v>52</v>
      </c>
      <c r="AW243" s="1" t="s">
        <v>1317</v>
      </c>
      <c r="AX243" s="1" t="s">
        <v>52</v>
      </c>
      <c r="AY243" s="1" t="s">
        <v>52</v>
      </c>
      <c r="AZ243" s="1" t="s">
        <v>52</v>
      </c>
    </row>
    <row r="244" spans="1:52" ht="30" customHeight="1" x14ac:dyDescent="0.3">
      <c r="A244" s="19" t="s">
        <v>1277</v>
      </c>
      <c r="B244" s="19" t="s">
        <v>1278</v>
      </c>
      <c r="C244" s="19" t="s">
        <v>122</v>
      </c>
      <c r="D244" s="20">
        <v>0.35</v>
      </c>
      <c r="E244" s="22">
        <f>단가대비표!O62</f>
        <v>0</v>
      </c>
      <c r="F244" s="25">
        <f t="shared" si="39"/>
        <v>0</v>
      </c>
      <c r="G244" s="22">
        <f>단가대비표!P62</f>
        <v>0</v>
      </c>
      <c r="H244" s="25">
        <f t="shared" si="40"/>
        <v>0</v>
      </c>
      <c r="I244" s="22">
        <f>단가대비표!V62</f>
        <v>0</v>
      </c>
      <c r="J244" s="25">
        <f t="shared" si="41"/>
        <v>0</v>
      </c>
      <c r="K244" s="22">
        <f t="shared" si="42"/>
        <v>0</v>
      </c>
      <c r="L244" s="25">
        <f t="shared" si="43"/>
        <v>0</v>
      </c>
      <c r="M244" s="19" t="s">
        <v>52</v>
      </c>
      <c r="N244" s="1" t="s">
        <v>153</v>
      </c>
      <c r="O244" s="1" t="s">
        <v>1279</v>
      </c>
      <c r="P244" s="1" t="s">
        <v>67</v>
      </c>
      <c r="Q244" s="1" t="s">
        <v>67</v>
      </c>
      <c r="R244" s="1" t="s">
        <v>66</v>
      </c>
      <c r="AV244" s="1" t="s">
        <v>52</v>
      </c>
      <c r="AW244" s="1" t="s">
        <v>1318</v>
      </c>
      <c r="AX244" s="1" t="s">
        <v>52</v>
      </c>
      <c r="AY244" s="1" t="s">
        <v>52</v>
      </c>
      <c r="AZ244" s="1" t="s">
        <v>52</v>
      </c>
    </row>
    <row r="245" spans="1:52" ht="30" customHeight="1" x14ac:dyDescent="0.3">
      <c r="A245" s="19" t="s">
        <v>1281</v>
      </c>
      <c r="B245" s="19" t="s">
        <v>634</v>
      </c>
      <c r="C245" s="19" t="s">
        <v>635</v>
      </c>
      <c r="D245" s="20">
        <v>3.7999999999999999E-2</v>
      </c>
      <c r="E245" s="22">
        <f>단가대비표!O175</f>
        <v>0</v>
      </c>
      <c r="F245" s="25">
        <f t="shared" si="39"/>
        <v>0</v>
      </c>
      <c r="G245" s="22">
        <f>단가대비표!P175</f>
        <v>0</v>
      </c>
      <c r="H245" s="25">
        <f t="shared" si="40"/>
        <v>0</v>
      </c>
      <c r="I245" s="22">
        <f>단가대비표!V175</f>
        <v>0</v>
      </c>
      <c r="J245" s="25">
        <f t="shared" si="41"/>
        <v>0</v>
      </c>
      <c r="K245" s="22">
        <f t="shared" si="42"/>
        <v>0</v>
      </c>
      <c r="L245" s="25">
        <f t="shared" si="43"/>
        <v>0</v>
      </c>
      <c r="M245" s="19" t="s">
        <v>52</v>
      </c>
      <c r="N245" s="1" t="s">
        <v>153</v>
      </c>
      <c r="O245" s="1" t="s">
        <v>1282</v>
      </c>
      <c r="P245" s="1" t="s">
        <v>67</v>
      </c>
      <c r="Q245" s="1" t="s">
        <v>67</v>
      </c>
      <c r="R245" s="1" t="s">
        <v>66</v>
      </c>
      <c r="W245">
        <v>2</v>
      </c>
      <c r="AV245" s="1" t="s">
        <v>52</v>
      </c>
      <c r="AW245" s="1" t="s">
        <v>1319</v>
      </c>
      <c r="AX245" s="1" t="s">
        <v>52</v>
      </c>
      <c r="AY245" s="1" t="s">
        <v>52</v>
      </c>
      <c r="AZ245" s="1" t="s">
        <v>52</v>
      </c>
    </row>
    <row r="246" spans="1:52" ht="30" customHeight="1" x14ac:dyDescent="0.3">
      <c r="A246" s="19" t="s">
        <v>633</v>
      </c>
      <c r="B246" s="19" t="s">
        <v>634</v>
      </c>
      <c r="C246" s="19" t="s">
        <v>635</v>
      </c>
      <c r="D246" s="20">
        <v>1.9E-2</v>
      </c>
      <c r="E246" s="22">
        <f>단가대비표!O166</f>
        <v>0</v>
      </c>
      <c r="F246" s="25">
        <f t="shared" si="39"/>
        <v>0</v>
      </c>
      <c r="G246" s="22">
        <f>단가대비표!P166</f>
        <v>0</v>
      </c>
      <c r="H246" s="25">
        <f t="shared" si="40"/>
        <v>0</v>
      </c>
      <c r="I246" s="22">
        <f>단가대비표!V166</f>
        <v>0</v>
      </c>
      <c r="J246" s="25">
        <f t="shared" si="41"/>
        <v>0</v>
      </c>
      <c r="K246" s="22">
        <f t="shared" si="42"/>
        <v>0</v>
      </c>
      <c r="L246" s="25">
        <f t="shared" si="43"/>
        <v>0</v>
      </c>
      <c r="M246" s="19" t="s">
        <v>52</v>
      </c>
      <c r="N246" s="1" t="s">
        <v>153</v>
      </c>
      <c r="O246" s="1" t="s">
        <v>636</v>
      </c>
      <c r="P246" s="1" t="s">
        <v>67</v>
      </c>
      <c r="Q246" s="1" t="s">
        <v>67</v>
      </c>
      <c r="R246" s="1" t="s">
        <v>66</v>
      </c>
      <c r="W246">
        <v>2</v>
      </c>
      <c r="AV246" s="1" t="s">
        <v>52</v>
      </c>
      <c r="AW246" s="1" t="s">
        <v>1320</v>
      </c>
      <c r="AX246" s="1" t="s">
        <v>52</v>
      </c>
      <c r="AY246" s="1" t="s">
        <v>52</v>
      </c>
      <c r="AZ246" s="1" t="s">
        <v>52</v>
      </c>
    </row>
    <row r="247" spans="1:52" ht="30" customHeight="1" x14ac:dyDescent="0.3">
      <c r="A247" s="19" t="s">
        <v>647</v>
      </c>
      <c r="B247" s="19" t="s">
        <v>648</v>
      </c>
      <c r="C247" s="19" t="s">
        <v>630</v>
      </c>
      <c r="D247" s="20">
        <v>1</v>
      </c>
      <c r="E247" s="22">
        <f>TRUNC(SUMIF(W239:W247, RIGHTB(O247, 1), H239:H247)*U247, 2)</f>
        <v>0</v>
      </c>
      <c r="F247" s="25">
        <f t="shared" si="39"/>
        <v>0</v>
      </c>
      <c r="G247" s="22">
        <v>0</v>
      </c>
      <c r="H247" s="25">
        <f t="shared" si="40"/>
        <v>0</v>
      </c>
      <c r="I247" s="22">
        <v>0</v>
      </c>
      <c r="J247" s="25">
        <f t="shared" si="41"/>
        <v>0</v>
      </c>
      <c r="K247" s="22">
        <f t="shared" si="42"/>
        <v>0</v>
      </c>
      <c r="L247" s="25">
        <f t="shared" si="43"/>
        <v>0</v>
      </c>
      <c r="M247" s="19" t="s">
        <v>52</v>
      </c>
      <c r="N247" s="1" t="s">
        <v>153</v>
      </c>
      <c r="O247" s="1" t="s">
        <v>669</v>
      </c>
      <c r="P247" s="1" t="s">
        <v>67</v>
      </c>
      <c r="Q247" s="1" t="s">
        <v>67</v>
      </c>
      <c r="R247" s="1" t="s">
        <v>67</v>
      </c>
      <c r="S247">
        <v>1</v>
      </c>
      <c r="T247">
        <v>0</v>
      </c>
      <c r="U247">
        <v>0.03</v>
      </c>
      <c r="AV247" s="1" t="s">
        <v>52</v>
      </c>
      <c r="AW247" s="1" t="s">
        <v>1321</v>
      </c>
      <c r="AX247" s="1" t="s">
        <v>52</v>
      </c>
      <c r="AY247" s="1" t="s">
        <v>52</v>
      </c>
      <c r="AZ247" s="1" t="s">
        <v>52</v>
      </c>
    </row>
    <row r="248" spans="1:52" ht="30" customHeight="1" x14ac:dyDescent="0.3">
      <c r="A248" s="19" t="s">
        <v>1027</v>
      </c>
      <c r="B248" s="19" t="s">
        <v>52</v>
      </c>
      <c r="C248" s="19" t="s">
        <v>52</v>
      </c>
      <c r="D248" s="20"/>
      <c r="E248" s="22"/>
      <c r="F248" s="25">
        <f>TRUNC(SUMIF(N239:N247, N238, F239:F247),0)</f>
        <v>0</v>
      </c>
      <c r="G248" s="22"/>
      <c r="H248" s="25">
        <f>TRUNC(SUMIF(N239:N247, N238, H239:H247),0)</f>
        <v>0</v>
      </c>
      <c r="I248" s="22"/>
      <c r="J248" s="25">
        <f>TRUNC(SUMIF(N239:N247, N238, J239:J247),0)</f>
        <v>0</v>
      </c>
      <c r="K248" s="22"/>
      <c r="L248" s="25">
        <f>F248+H248+J248</f>
        <v>0</v>
      </c>
      <c r="M248" s="19" t="s">
        <v>52</v>
      </c>
      <c r="N248" s="1" t="s">
        <v>117</v>
      </c>
      <c r="O248" s="1" t="s">
        <v>117</v>
      </c>
      <c r="P248" s="1" t="s">
        <v>52</v>
      </c>
      <c r="Q248" s="1" t="s">
        <v>52</v>
      </c>
      <c r="R248" s="1" t="s">
        <v>52</v>
      </c>
      <c r="AV248" s="1" t="s">
        <v>52</v>
      </c>
      <c r="AW248" s="1" t="s">
        <v>52</v>
      </c>
      <c r="AX248" s="1" t="s">
        <v>52</v>
      </c>
      <c r="AY248" s="1" t="s">
        <v>52</v>
      </c>
      <c r="AZ248" s="1" t="s">
        <v>52</v>
      </c>
    </row>
    <row r="249" spans="1:52" ht="30" customHeight="1" x14ac:dyDescent="0.3">
      <c r="A249" s="20"/>
      <c r="B249" s="20"/>
      <c r="C249" s="20"/>
      <c r="D249" s="20"/>
      <c r="E249" s="22"/>
      <c r="F249" s="25"/>
      <c r="G249" s="22"/>
      <c r="H249" s="25"/>
      <c r="I249" s="22"/>
      <c r="J249" s="25"/>
      <c r="K249" s="22"/>
      <c r="L249" s="25"/>
      <c r="M249" s="20"/>
    </row>
    <row r="250" spans="1:52" ht="30" customHeight="1" x14ac:dyDescent="0.3">
      <c r="A250" s="16" t="s">
        <v>1322</v>
      </c>
      <c r="B250" s="17"/>
      <c r="C250" s="17"/>
      <c r="D250" s="17"/>
      <c r="E250" s="21"/>
      <c r="F250" s="24"/>
      <c r="G250" s="21"/>
      <c r="H250" s="24"/>
      <c r="I250" s="21"/>
      <c r="J250" s="24"/>
      <c r="K250" s="21"/>
      <c r="L250" s="24"/>
      <c r="M250" s="18"/>
      <c r="N250" s="1" t="s">
        <v>579</v>
      </c>
    </row>
    <row r="251" spans="1:52" ht="30" customHeight="1" x14ac:dyDescent="0.3">
      <c r="A251" s="19" t="s">
        <v>1323</v>
      </c>
      <c r="B251" s="19" t="s">
        <v>577</v>
      </c>
      <c r="C251" s="19" t="s">
        <v>818</v>
      </c>
      <c r="D251" s="20">
        <v>1.2</v>
      </c>
      <c r="E251" s="22">
        <f>단가대비표!O64</f>
        <v>0</v>
      </c>
      <c r="F251" s="25">
        <f t="shared" ref="F251:F257" si="44">TRUNC(E251*D251,1)</f>
        <v>0</v>
      </c>
      <c r="G251" s="22">
        <f>단가대비표!P64</f>
        <v>0</v>
      </c>
      <c r="H251" s="25">
        <f t="shared" ref="H251:H257" si="45">TRUNC(G251*D251,1)</f>
        <v>0</v>
      </c>
      <c r="I251" s="22">
        <f>단가대비표!V64</f>
        <v>0</v>
      </c>
      <c r="J251" s="25">
        <f t="shared" ref="J251:J257" si="46">TRUNC(I251*D251,1)</f>
        <v>0</v>
      </c>
      <c r="K251" s="22">
        <f t="shared" ref="K251:L257" si="47">TRUNC(E251+G251+I251,1)</f>
        <v>0</v>
      </c>
      <c r="L251" s="25">
        <f t="shared" si="47"/>
        <v>0</v>
      </c>
      <c r="M251" s="19" t="s">
        <v>52</v>
      </c>
      <c r="N251" s="1" t="s">
        <v>579</v>
      </c>
      <c r="O251" s="1" t="s">
        <v>1324</v>
      </c>
      <c r="P251" s="1" t="s">
        <v>67</v>
      </c>
      <c r="Q251" s="1" t="s">
        <v>67</v>
      </c>
      <c r="R251" s="1" t="s">
        <v>66</v>
      </c>
      <c r="V251">
        <v>1</v>
      </c>
      <c r="AV251" s="1" t="s">
        <v>52</v>
      </c>
      <c r="AW251" s="1" t="s">
        <v>1325</v>
      </c>
      <c r="AX251" s="1" t="s">
        <v>52</v>
      </c>
      <c r="AY251" s="1" t="s">
        <v>52</v>
      </c>
      <c r="AZ251" s="1" t="s">
        <v>52</v>
      </c>
    </row>
    <row r="252" spans="1:52" ht="30" customHeight="1" x14ac:dyDescent="0.3">
      <c r="A252" s="19" t="s">
        <v>667</v>
      </c>
      <c r="B252" s="19" t="s">
        <v>1326</v>
      </c>
      <c r="C252" s="19" t="s">
        <v>630</v>
      </c>
      <c r="D252" s="20">
        <v>1</v>
      </c>
      <c r="E252" s="22">
        <f>TRUNC(SUMIF(V251:V257, RIGHTB(O252, 1), F251:F257)*U252, 2)</f>
        <v>0</v>
      </c>
      <c r="F252" s="25">
        <f t="shared" si="44"/>
        <v>0</v>
      </c>
      <c r="G252" s="22">
        <v>0</v>
      </c>
      <c r="H252" s="25">
        <f t="shared" si="45"/>
        <v>0</v>
      </c>
      <c r="I252" s="22">
        <v>0</v>
      </c>
      <c r="J252" s="25">
        <f t="shared" si="46"/>
        <v>0</v>
      </c>
      <c r="K252" s="22">
        <f t="shared" si="47"/>
        <v>0</v>
      </c>
      <c r="L252" s="25">
        <f t="shared" si="47"/>
        <v>0</v>
      </c>
      <c r="M252" s="19" t="s">
        <v>52</v>
      </c>
      <c r="N252" s="1" t="s">
        <v>579</v>
      </c>
      <c r="O252" s="1" t="s">
        <v>649</v>
      </c>
      <c r="P252" s="1" t="s">
        <v>67</v>
      </c>
      <c r="Q252" s="1" t="s">
        <v>67</v>
      </c>
      <c r="R252" s="1" t="s">
        <v>67</v>
      </c>
      <c r="S252">
        <v>0</v>
      </c>
      <c r="T252">
        <v>0</v>
      </c>
      <c r="U252">
        <v>0.03</v>
      </c>
      <c r="AV252" s="1" t="s">
        <v>52</v>
      </c>
      <c r="AW252" s="1" t="s">
        <v>1327</v>
      </c>
      <c r="AX252" s="1" t="s">
        <v>52</v>
      </c>
      <c r="AY252" s="1" t="s">
        <v>52</v>
      </c>
      <c r="AZ252" s="1" t="s">
        <v>52</v>
      </c>
    </row>
    <row r="253" spans="1:52" ht="30" customHeight="1" x14ac:dyDescent="0.3">
      <c r="A253" s="19" t="s">
        <v>1328</v>
      </c>
      <c r="B253" s="19" t="s">
        <v>52</v>
      </c>
      <c r="C253" s="19" t="s">
        <v>122</v>
      </c>
      <c r="D253" s="20">
        <v>1.1000000000000001</v>
      </c>
      <c r="E253" s="22">
        <f>단가대비표!O65</f>
        <v>0</v>
      </c>
      <c r="F253" s="25">
        <f t="shared" si="44"/>
        <v>0</v>
      </c>
      <c r="G253" s="22">
        <f>단가대비표!P65</f>
        <v>0</v>
      </c>
      <c r="H253" s="25">
        <f t="shared" si="45"/>
        <v>0</v>
      </c>
      <c r="I253" s="22">
        <f>단가대비표!V65</f>
        <v>0</v>
      </c>
      <c r="J253" s="25">
        <f t="shared" si="46"/>
        <v>0</v>
      </c>
      <c r="K253" s="22">
        <f t="shared" si="47"/>
        <v>0</v>
      </c>
      <c r="L253" s="25">
        <f t="shared" si="47"/>
        <v>0</v>
      </c>
      <c r="M253" s="19" t="s">
        <v>52</v>
      </c>
      <c r="N253" s="1" t="s">
        <v>579</v>
      </c>
      <c r="O253" s="1" t="s">
        <v>1329</v>
      </c>
      <c r="P253" s="1" t="s">
        <v>67</v>
      </c>
      <c r="Q253" s="1" t="s">
        <v>67</v>
      </c>
      <c r="R253" s="1" t="s">
        <v>66</v>
      </c>
      <c r="AV253" s="1" t="s">
        <v>52</v>
      </c>
      <c r="AW253" s="1" t="s">
        <v>1330</v>
      </c>
      <c r="AX253" s="1" t="s">
        <v>52</v>
      </c>
      <c r="AY253" s="1" t="s">
        <v>52</v>
      </c>
      <c r="AZ253" s="1" t="s">
        <v>52</v>
      </c>
    </row>
    <row r="254" spans="1:52" ht="30" customHeight="1" x14ac:dyDescent="0.3">
      <c r="A254" s="19" t="s">
        <v>1277</v>
      </c>
      <c r="B254" s="19" t="s">
        <v>1278</v>
      </c>
      <c r="C254" s="19" t="s">
        <v>122</v>
      </c>
      <c r="D254" s="20">
        <v>1.35</v>
      </c>
      <c r="E254" s="22">
        <f>단가대비표!O62</f>
        <v>0</v>
      </c>
      <c r="F254" s="25">
        <f t="shared" si="44"/>
        <v>0</v>
      </c>
      <c r="G254" s="22">
        <f>단가대비표!P62</f>
        <v>0</v>
      </c>
      <c r="H254" s="25">
        <f t="shared" si="45"/>
        <v>0</v>
      </c>
      <c r="I254" s="22">
        <f>단가대비표!V62</f>
        <v>0</v>
      </c>
      <c r="J254" s="25">
        <f t="shared" si="46"/>
        <v>0</v>
      </c>
      <c r="K254" s="22">
        <f t="shared" si="47"/>
        <v>0</v>
      </c>
      <c r="L254" s="25">
        <f t="shared" si="47"/>
        <v>0</v>
      </c>
      <c r="M254" s="19" t="s">
        <v>52</v>
      </c>
      <c r="N254" s="1" t="s">
        <v>579</v>
      </c>
      <c r="O254" s="1" t="s">
        <v>1279</v>
      </c>
      <c r="P254" s="1" t="s">
        <v>67</v>
      </c>
      <c r="Q254" s="1" t="s">
        <v>67</v>
      </c>
      <c r="R254" s="1" t="s">
        <v>66</v>
      </c>
      <c r="AV254" s="1" t="s">
        <v>52</v>
      </c>
      <c r="AW254" s="1" t="s">
        <v>1331</v>
      </c>
      <c r="AX254" s="1" t="s">
        <v>52</v>
      </c>
      <c r="AY254" s="1" t="s">
        <v>52</v>
      </c>
      <c r="AZ254" s="1" t="s">
        <v>52</v>
      </c>
    </row>
    <row r="255" spans="1:52" ht="30" customHeight="1" x14ac:dyDescent="0.3">
      <c r="A255" s="19" t="s">
        <v>1281</v>
      </c>
      <c r="B255" s="19" t="s">
        <v>634</v>
      </c>
      <c r="C255" s="19" t="s">
        <v>635</v>
      </c>
      <c r="D255" s="20">
        <v>0.21099999999999999</v>
      </c>
      <c r="E255" s="22">
        <f>단가대비표!O175</f>
        <v>0</v>
      </c>
      <c r="F255" s="25">
        <f t="shared" si="44"/>
        <v>0</v>
      </c>
      <c r="G255" s="22">
        <f>단가대비표!P175</f>
        <v>0</v>
      </c>
      <c r="H255" s="25">
        <f t="shared" si="45"/>
        <v>0</v>
      </c>
      <c r="I255" s="22">
        <f>단가대비표!V175</f>
        <v>0</v>
      </c>
      <c r="J255" s="25">
        <f t="shared" si="46"/>
        <v>0</v>
      </c>
      <c r="K255" s="22">
        <f t="shared" si="47"/>
        <v>0</v>
      </c>
      <c r="L255" s="25">
        <f t="shared" si="47"/>
        <v>0</v>
      </c>
      <c r="M255" s="19" t="s">
        <v>52</v>
      </c>
      <c r="N255" s="1" t="s">
        <v>579</v>
      </c>
      <c r="O255" s="1" t="s">
        <v>1282</v>
      </c>
      <c r="P255" s="1" t="s">
        <v>67</v>
      </c>
      <c r="Q255" s="1" t="s">
        <v>67</v>
      </c>
      <c r="R255" s="1" t="s">
        <v>66</v>
      </c>
      <c r="W255">
        <v>2</v>
      </c>
      <c r="AV255" s="1" t="s">
        <v>52</v>
      </c>
      <c r="AW255" s="1" t="s">
        <v>1332</v>
      </c>
      <c r="AX255" s="1" t="s">
        <v>52</v>
      </c>
      <c r="AY255" s="1" t="s">
        <v>52</v>
      </c>
      <c r="AZ255" s="1" t="s">
        <v>52</v>
      </c>
    </row>
    <row r="256" spans="1:52" ht="30" customHeight="1" x14ac:dyDescent="0.3">
      <c r="A256" s="19" t="s">
        <v>633</v>
      </c>
      <c r="B256" s="19" t="s">
        <v>634</v>
      </c>
      <c r="C256" s="19" t="s">
        <v>635</v>
      </c>
      <c r="D256" s="20">
        <v>0.105</v>
      </c>
      <c r="E256" s="22">
        <f>단가대비표!O166</f>
        <v>0</v>
      </c>
      <c r="F256" s="25">
        <f t="shared" si="44"/>
        <v>0</v>
      </c>
      <c r="G256" s="22">
        <f>단가대비표!P166</f>
        <v>0</v>
      </c>
      <c r="H256" s="25">
        <f t="shared" si="45"/>
        <v>0</v>
      </c>
      <c r="I256" s="22">
        <f>단가대비표!V166</f>
        <v>0</v>
      </c>
      <c r="J256" s="25">
        <f t="shared" si="46"/>
        <v>0</v>
      </c>
      <c r="K256" s="22">
        <f t="shared" si="47"/>
        <v>0</v>
      </c>
      <c r="L256" s="25">
        <f t="shared" si="47"/>
        <v>0</v>
      </c>
      <c r="M256" s="19" t="s">
        <v>52</v>
      </c>
      <c r="N256" s="1" t="s">
        <v>579</v>
      </c>
      <c r="O256" s="1" t="s">
        <v>636</v>
      </c>
      <c r="P256" s="1" t="s">
        <v>67</v>
      </c>
      <c r="Q256" s="1" t="s">
        <v>67</v>
      </c>
      <c r="R256" s="1" t="s">
        <v>66</v>
      </c>
      <c r="W256">
        <v>2</v>
      </c>
      <c r="AV256" s="1" t="s">
        <v>52</v>
      </c>
      <c r="AW256" s="1" t="s">
        <v>1333</v>
      </c>
      <c r="AX256" s="1" t="s">
        <v>52</v>
      </c>
      <c r="AY256" s="1" t="s">
        <v>52</v>
      </c>
      <c r="AZ256" s="1" t="s">
        <v>52</v>
      </c>
    </row>
    <row r="257" spans="1:52" ht="30" customHeight="1" x14ac:dyDescent="0.3">
      <c r="A257" s="19" t="s">
        <v>647</v>
      </c>
      <c r="B257" s="19" t="s">
        <v>648</v>
      </c>
      <c r="C257" s="19" t="s">
        <v>630</v>
      </c>
      <c r="D257" s="20">
        <v>1</v>
      </c>
      <c r="E257" s="22">
        <f>TRUNC(SUMIF(W251:W257, RIGHTB(O257, 1), H251:H257)*U257, 2)</f>
        <v>0</v>
      </c>
      <c r="F257" s="25">
        <f t="shared" si="44"/>
        <v>0</v>
      </c>
      <c r="G257" s="22">
        <v>0</v>
      </c>
      <c r="H257" s="25">
        <f t="shared" si="45"/>
        <v>0</v>
      </c>
      <c r="I257" s="22">
        <v>0</v>
      </c>
      <c r="J257" s="25">
        <f t="shared" si="46"/>
        <v>0</v>
      </c>
      <c r="K257" s="22">
        <f t="shared" si="47"/>
        <v>0</v>
      </c>
      <c r="L257" s="25">
        <f t="shared" si="47"/>
        <v>0</v>
      </c>
      <c r="M257" s="19" t="s">
        <v>52</v>
      </c>
      <c r="N257" s="1" t="s">
        <v>579</v>
      </c>
      <c r="O257" s="1" t="s">
        <v>669</v>
      </c>
      <c r="P257" s="1" t="s">
        <v>67</v>
      </c>
      <c r="Q257" s="1" t="s">
        <v>67</v>
      </c>
      <c r="R257" s="1" t="s">
        <v>67</v>
      </c>
      <c r="S257">
        <v>1</v>
      </c>
      <c r="T257">
        <v>0</v>
      </c>
      <c r="U257">
        <v>0.03</v>
      </c>
      <c r="AV257" s="1" t="s">
        <v>52</v>
      </c>
      <c r="AW257" s="1" t="s">
        <v>1334</v>
      </c>
      <c r="AX257" s="1" t="s">
        <v>52</v>
      </c>
      <c r="AY257" s="1" t="s">
        <v>52</v>
      </c>
      <c r="AZ257" s="1" t="s">
        <v>52</v>
      </c>
    </row>
    <row r="258" spans="1:52" ht="30" customHeight="1" x14ac:dyDescent="0.3">
      <c r="A258" s="19" t="s">
        <v>1027</v>
      </c>
      <c r="B258" s="19" t="s">
        <v>52</v>
      </c>
      <c r="C258" s="19" t="s">
        <v>52</v>
      </c>
      <c r="D258" s="20"/>
      <c r="E258" s="22"/>
      <c r="F258" s="25">
        <f>TRUNC(SUMIF(N251:N257, N250, F251:F257),0)</f>
        <v>0</v>
      </c>
      <c r="G258" s="22"/>
      <c r="H258" s="25">
        <f>TRUNC(SUMIF(N251:N257, N250, H251:H257),0)</f>
        <v>0</v>
      </c>
      <c r="I258" s="22"/>
      <c r="J258" s="25">
        <f>TRUNC(SUMIF(N251:N257, N250, J251:J257),0)</f>
        <v>0</v>
      </c>
      <c r="K258" s="22"/>
      <c r="L258" s="25">
        <f>F258+H258+J258</f>
        <v>0</v>
      </c>
      <c r="M258" s="19" t="s">
        <v>52</v>
      </c>
      <c r="N258" s="1" t="s">
        <v>117</v>
      </c>
      <c r="O258" s="1" t="s">
        <v>117</v>
      </c>
      <c r="P258" s="1" t="s">
        <v>52</v>
      </c>
      <c r="Q258" s="1" t="s">
        <v>52</v>
      </c>
      <c r="R258" s="1" t="s">
        <v>52</v>
      </c>
      <c r="AV258" s="1" t="s">
        <v>52</v>
      </c>
      <c r="AW258" s="1" t="s">
        <v>52</v>
      </c>
      <c r="AX258" s="1" t="s">
        <v>52</v>
      </c>
      <c r="AY258" s="1" t="s">
        <v>52</v>
      </c>
      <c r="AZ258" s="1" t="s">
        <v>52</v>
      </c>
    </row>
    <row r="259" spans="1:52" ht="30" customHeight="1" x14ac:dyDescent="0.3">
      <c r="A259" s="20"/>
      <c r="B259" s="20"/>
      <c r="C259" s="20"/>
      <c r="D259" s="20"/>
      <c r="E259" s="22"/>
      <c r="F259" s="25"/>
      <c r="G259" s="22"/>
      <c r="H259" s="25"/>
      <c r="I259" s="22"/>
      <c r="J259" s="25"/>
      <c r="K259" s="22"/>
      <c r="L259" s="25"/>
      <c r="M259" s="20"/>
    </row>
    <row r="260" spans="1:52" ht="30" customHeight="1" x14ac:dyDescent="0.3">
      <c r="A260" s="16" t="s">
        <v>1335</v>
      </c>
      <c r="B260" s="17"/>
      <c r="C260" s="17"/>
      <c r="D260" s="17"/>
      <c r="E260" s="21"/>
      <c r="F260" s="24"/>
      <c r="G260" s="21"/>
      <c r="H260" s="24"/>
      <c r="I260" s="21"/>
      <c r="J260" s="24"/>
      <c r="K260" s="21"/>
      <c r="L260" s="24"/>
      <c r="M260" s="18"/>
      <c r="N260" s="1" t="s">
        <v>158</v>
      </c>
    </row>
    <row r="261" spans="1:52" ht="30" customHeight="1" x14ac:dyDescent="0.3">
      <c r="A261" s="19" t="s">
        <v>1337</v>
      </c>
      <c r="B261" s="19" t="s">
        <v>1338</v>
      </c>
      <c r="C261" s="19" t="s">
        <v>98</v>
      </c>
      <c r="D261" s="20">
        <v>1</v>
      </c>
      <c r="E261" s="22">
        <f>단가대비표!O74</f>
        <v>0</v>
      </c>
      <c r="F261" s="25">
        <f>TRUNC(E261*D261,1)</f>
        <v>0</v>
      </c>
      <c r="G261" s="22">
        <f>단가대비표!P74</f>
        <v>0</v>
      </c>
      <c r="H261" s="25">
        <f>TRUNC(G261*D261,1)</f>
        <v>0</v>
      </c>
      <c r="I261" s="22">
        <f>단가대비표!V74</f>
        <v>0</v>
      </c>
      <c r="J261" s="25">
        <f>TRUNC(I261*D261,1)</f>
        <v>0</v>
      </c>
      <c r="K261" s="22">
        <f t="shared" ref="K261:L263" si="48">TRUNC(E261+G261+I261,1)</f>
        <v>0</v>
      </c>
      <c r="L261" s="25">
        <f t="shared" si="48"/>
        <v>0</v>
      </c>
      <c r="M261" s="19" t="s">
        <v>52</v>
      </c>
      <c r="N261" s="1" t="s">
        <v>158</v>
      </c>
      <c r="O261" s="1" t="s">
        <v>1339</v>
      </c>
      <c r="P261" s="1" t="s">
        <v>67</v>
      </c>
      <c r="Q261" s="1" t="s">
        <v>67</v>
      </c>
      <c r="R261" s="1" t="s">
        <v>66</v>
      </c>
      <c r="AV261" s="1" t="s">
        <v>52</v>
      </c>
      <c r="AW261" s="1" t="s">
        <v>1340</v>
      </c>
      <c r="AX261" s="1" t="s">
        <v>52</v>
      </c>
      <c r="AY261" s="1" t="s">
        <v>52</v>
      </c>
      <c r="AZ261" s="1" t="s">
        <v>52</v>
      </c>
    </row>
    <row r="262" spans="1:52" ht="30" customHeight="1" x14ac:dyDescent="0.3">
      <c r="A262" s="19" t="s">
        <v>641</v>
      </c>
      <c r="B262" s="19" t="s">
        <v>634</v>
      </c>
      <c r="C262" s="19" t="s">
        <v>635</v>
      </c>
      <c r="D262" s="20">
        <v>0.05</v>
      </c>
      <c r="E262" s="22">
        <f>단가대비표!O172</f>
        <v>0</v>
      </c>
      <c r="F262" s="25">
        <f>TRUNC(E262*D262,1)</f>
        <v>0</v>
      </c>
      <c r="G262" s="22">
        <f>단가대비표!P172</f>
        <v>0</v>
      </c>
      <c r="H262" s="25">
        <f>TRUNC(G262*D262,1)</f>
        <v>0</v>
      </c>
      <c r="I262" s="22">
        <f>단가대비표!V172</f>
        <v>0</v>
      </c>
      <c r="J262" s="25">
        <f>TRUNC(I262*D262,1)</f>
        <v>0</v>
      </c>
      <c r="K262" s="22">
        <f t="shared" si="48"/>
        <v>0</v>
      </c>
      <c r="L262" s="25">
        <f t="shared" si="48"/>
        <v>0</v>
      </c>
      <c r="M262" s="19" t="s">
        <v>52</v>
      </c>
      <c r="N262" s="1" t="s">
        <v>158</v>
      </c>
      <c r="O262" s="1" t="s">
        <v>642</v>
      </c>
      <c r="P262" s="1" t="s">
        <v>67</v>
      </c>
      <c r="Q262" s="1" t="s">
        <v>67</v>
      </c>
      <c r="R262" s="1" t="s">
        <v>66</v>
      </c>
      <c r="V262">
        <v>1</v>
      </c>
      <c r="AV262" s="1" t="s">
        <v>52</v>
      </c>
      <c r="AW262" s="1" t="s">
        <v>1341</v>
      </c>
      <c r="AX262" s="1" t="s">
        <v>52</v>
      </c>
      <c r="AY262" s="1" t="s">
        <v>52</v>
      </c>
      <c r="AZ262" s="1" t="s">
        <v>52</v>
      </c>
    </row>
    <row r="263" spans="1:52" ht="30" customHeight="1" x14ac:dyDescent="0.3">
      <c r="A263" s="19" t="s">
        <v>647</v>
      </c>
      <c r="B263" s="19" t="s">
        <v>1032</v>
      </c>
      <c r="C263" s="19" t="s">
        <v>630</v>
      </c>
      <c r="D263" s="20">
        <v>1</v>
      </c>
      <c r="E263" s="22">
        <f>TRUNC(SUMIF(V261:V263, RIGHTB(O263, 1), H261:H263)*U263, 2)</f>
        <v>0</v>
      </c>
      <c r="F263" s="25">
        <f>TRUNC(E263*D263,1)</f>
        <v>0</v>
      </c>
      <c r="G263" s="22">
        <v>0</v>
      </c>
      <c r="H263" s="25">
        <f>TRUNC(G263*D263,1)</f>
        <v>0</v>
      </c>
      <c r="I263" s="22">
        <v>0</v>
      </c>
      <c r="J263" s="25">
        <f>TRUNC(I263*D263,1)</f>
        <v>0</v>
      </c>
      <c r="K263" s="22">
        <f t="shared" si="48"/>
        <v>0</v>
      </c>
      <c r="L263" s="25">
        <f t="shared" si="48"/>
        <v>0</v>
      </c>
      <c r="M263" s="19" t="s">
        <v>52</v>
      </c>
      <c r="N263" s="1" t="s">
        <v>158</v>
      </c>
      <c r="O263" s="1" t="s">
        <v>649</v>
      </c>
      <c r="P263" s="1" t="s">
        <v>67</v>
      </c>
      <c r="Q263" s="1" t="s">
        <v>67</v>
      </c>
      <c r="R263" s="1" t="s">
        <v>67</v>
      </c>
      <c r="S263">
        <v>1</v>
      </c>
      <c r="T263">
        <v>0</v>
      </c>
      <c r="U263">
        <v>0.02</v>
      </c>
      <c r="AV263" s="1" t="s">
        <v>52</v>
      </c>
      <c r="AW263" s="1" t="s">
        <v>1342</v>
      </c>
      <c r="AX263" s="1" t="s">
        <v>52</v>
      </c>
      <c r="AY263" s="1" t="s">
        <v>52</v>
      </c>
      <c r="AZ263" s="1" t="s">
        <v>52</v>
      </c>
    </row>
    <row r="264" spans="1:52" ht="30" customHeight="1" x14ac:dyDescent="0.3">
      <c r="A264" s="19" t="s">
        <v>1027</v>
      </c>
      <c r="B264" s="19" t="s">
        <v>52</v>
      </c>
      <c r="C264" s="19" t="s">
        <v>52</v>
      </c>
      <c r="D264" s="20"/>
      <c r="E264" s="22"/>
      <c r="F264" s="25">
        <f>TRUNC(SUMIF(N261:N263, N260, F261:F263),0)</f>
        <v>0</v>
      </c>
      <c r="G264" s="22"/>
      <c r="H264" s="25">
        <f>TRUNC(SUMIF(N261:N263, N260, H261:H263),0)</f>
        <v>0</v>
      </c>
      <c r="I264" s="22"/>
      <c r="J264" s="25">
        <f>TRUNC(SUMIF(N261:N263, N260, J261:J263),0)</f>
        <v>0</v>
      </c>
      <c r="K264" s="22"/>
      <c r="L264" s="25">
        <f>F264+H264+J264</f>
        <v>0</v>
      </c>
      <c r="M264" s="19" t="s">
        <v>52</v>
      </c>
      <c r="N264" s="1" t="s">
        <v>117</v>
      </c>
      <c r="O264" s="1" t="s">
        <v>117</v>
      </c>
      <c r="P264" s="1" t="s">
        <v>52</v>
      </c>
      <c r="Q264" s="1" t="s">
        <v>52</v>
      </c>
      <c r="R264" s="1" t="s">
        <v>52</v>
      </c>
      <c r="AV264" s="1" t="s">
        <v>52</v>
      </c>
      <c r="AW264" s="1" t="s">
        <v>52</v>
      </c>
      <c r="AX264" s="1" t="s">
        <v>52</v>
      </c>
      <c r="AY264" s="1" t="s">
        <v>52</v>
      </c>
      <c r="AZ264" s="1" t="s">
        <v>52</v>
      </c>
    </row>
    <row r="265" spans="1:52" ht="30" customHeight="1" x14ac:dyDescent="0.3">
      <c r="A265" s="20"/>
      <c r="B265" s="20"/>
      <c r="C265" s="20"/>
      <c r="D265" s="20"/>
      <c r="E265" s="22"/>
      <c r="F265" s="25"/>
      <c r="G265" s="22"/>
      <c r="H265" s="25"/>
      <c r="I265" s="22"/>
      <c r="J265" s="25"/>
      <c r="K265" s="22"/>
      <c r="L265" s="25"/>
      <c r="M265" s="20"/>
    </row>
    <row r="266" spans="1:52" ht="30" customHeight="1" x14ac:dyDescent="0.3">
      <c r="A266" s="16" t="s">
        <v>1343</v>
      </c>
      <c r="B266" s="17"/>
      <c r="C266" s="17"/>
      <c r="D266" s="17"/>
      <c r="E266" s="21"/>
      <c r="F266" s="24"/>
      <c r="G266" s="21"/>
      <c r="H266" s="24"/>
      <c r="I266" s="21"/>
      <c r="J266" s="24"/>
      <c r="K266" s="21"/>
      <c r="L266" s="24"/>
      <c r="M266" s="18"/>
      <c r="N266" s="1" t="s">
        <v>161</v>
      </c>
    </row>
    <row r="267" spans="1:52" ht="30" customHeight="1" x14ac:dyDescent="0.3">
      <c r="A267" s="19" t="s">
        <v>1337</v>
      </c>
      <c r="B267" s="19" t="s">
        <v>1344</v>
      </c>
      <c r="C267" s="19" t="s">
        <v>98</v>
      </c>
      <c r="D267" s="20">
        <v>1</v>
      </c>
      <c r="E267" s="22">
        <f>단가대비표!O75</f>
        <v>0</v>
      </c>
      <c r="F267" s="25">
        <f>TRUNC(E267*D267,1)</f>
        <v>0</v>
      </c>
      <c r="G267" s="22">
        <f>단가대비표!P75</f>
        <v>0</v>
      </c>
      <c r="H267" s="25">
        <f>TRUNC(G267*D267,1)</f>
        <v>0</v>
      </c>
      <c r="I267" s="22">
        <f>단가대비표!V75</f>
        <v>0</v>
      </c>
      <c r="J267" s="25">
        <f>TRUNC(I267*D267,1)</f>
        <v>0</v>
      </c>
      <c r="K267" s="22">
        <f t="shared" ref="K267:L269" si="49">TRUNC(E267+G267+I267,1)</f>
        <v>0</v>
      </c>
      <c r="L267" s="25">
        <f t="shared" si="49"/>
        <v>0</v>
      </c>
      <c r="M267" s="19" t="s">
        <v>52</v>
      </c>
      <c r="N267" s="1" t="s">
        <v>161</v>
      </c>
      <c r="O267" s="1" t="s">
        <v>1345</v>
      </c>
      <c r="P267" s="1" t="s">
        <v>67</v>
      </c>
      <c r="Q267" s="1" t="s">
        <v>67</v>
      </c>
      <c r="R267" s="1" t="s">
        <v>66</v>
      </c>
      <c r="AV267" s="1" t="s">
        <v>52</v>
      </c>
      <c r="AW267" s="1" t="s">
        <v>1346</v>
      </c>
      <c r="AX267" s="1" t="s">
        <v>52</v>
      </c>
      <c r="AY267" s="1" t="s">
        <v>52</v>
      </c>
      <c r="AZ267" s="1" t="s">
        <v>52</v>
      </c>
    </row>
    <row r="268" spans="1:52" ht="30" customHeight="1" x14ac:dyDescent="0.3">
      <c r="A268" s="19" t="s">
        <v>641</v>
      </c>
      <c r="B268" s="19" t="s">
        <v>634</v>
      </c>
      <c r="C268" s="19" t="s">
        <v>635</v>
      </c>
      <c r="D268" s="20">
        <v>0.05</v>
      </c>
      <c r="E268" s="22">
        <f>단가대비표!O172</f>
        <v>0</v>
      </c>
      <c r="F268" s="25">
        <f>TRUNC(E268*D268,1)</f>
        <v>0</v>
      </c>
      <c r="G268" s="22">
        <f>단가대비표!P172</f>
        <v>0</v>
      </c>
      <c r="H268" s="25">
        <f>TRUNC(G268*D268,1)</f>
        <v>0</v>
      </c>
      <c r="I268" s="22">
        <f>단가대비표!V172</f>
        <v>0</v>
      </c>
      <c r="J268" s="25">
        <f>TRUNC(I268*D268,1)</f>
        <v>0</v>
      </c>
      <c r="K268" s="22">
        <f t="shared" si="49"/>
        <v>0</v>
      </c>
      <c r="L268" s="25">
        <f t="shared" si="49"/>
        <v>0</v>
      </c>
      <c r="M268" s="19" t="s">
        <v>52</v>
      </c>
      <c r="N268" s="1" t="s">
        <v>161</v>
      </c>
      <c r="O268" s="1" t="s">
        <v>642</v>
      </c>
      <c r="P268" s="1" t="s">
        <v>67</v>
      </c>
      <c r="Q268" s="1" t="s">
        <v>67</v>
      </c>
      <c r="R268" s="1" t="s">
        <v>66</v>
      </c>
      <c r="V268">
        <v>1</v>
      </c>
      <c r="AV268" s="1" t="s">
        <v>52</v>
      </c>
      <c r="AW268" s="1" t="s">
        <v>1347</v>
      </c>
      <c r="AX268" s="1" t="s">
        <v>52</v>
      </c>
      <c r="AY268" s="1" t="s">
        <v>52</v>
      </c>
      <c r="AZ268" s="1" t="s">
        <v>52</v>
      </c>
    </row>
    <row r="269" spans="1:52" ht="30" customHeight="1" x14ac:dyDescent="0.3">
      <c r="A269" s="19" t="s">
        <v>647</v>
      </c>
      <c r="B269" s="19" t="s">
        <v>1032</v>
      </c>
      <c r="C269" s="19" t="s">
        <v>630</v>
      </c>
      <c r="D269" s="20">
        <v>1</v>
      </c>
      <c r="E269" s="22">
        <f>TRUNC(SUMIF(V267:V269, RIGHTB(O269, 1), H267:H269)*U269, 2)</f>
        <v>0</v>
      </c>
      <c r="F269" s="25">
        <f>TRUNC(E269*D269,1)</f>
        <v>0</v>
      </c>
      <c r="G269" s="22">
        <v>0</v>
      </c>
      <c r="H269" s="25">
        <f>TRUNC(G269*D269,1)</f>
        <v>0</v>
      </c>
      <c r="I269" s="22">
        <v>0</v>
      </c>
      <c r="J269" s="25">
        <f>TRUNC(I269*D269,1)</f>
        <v>0</v>
      </c>
      <c r="K269" s="22">
        <f t="shared" si="49"/>
        <v>0</v>
      </c>
      <c r="L269" s="25">
        <f t="shared" si="49"/>
        <v>0</v>
      </c>
      <c r="M269" s="19" t="s">
        <v>52</v>
      </c>
      <c r="N269" s="1" t="s">
        <v>161</v>
      </c>
      <c r="O269" s="1" t="s">
        <v>649</v>
      </c>
      <c r="P269" s="1" t="s">
        <v>67</v>
      </c>
      <c r="Q269" s="1" t="s">
        <v>67</v>
      </c>
      <c r="R269" s="1" t="s">
        <v>67</v>
      </c>
      <c r="S269">
        <v>1</v>
      </c>
      <c r="T269">
        <v>0</v>
      </c>
      <c r="U269">
        <v>0.02</v>
      </c>
      <c r="AV269" s="1" t="s">
        <v>52</v>
      </c>
      <c r="AW269" s="1" t="s">
        <v>1348</v>
      </c>
      <c r="AX269" s="1" t="s">
        <v>52</v>
      </c>
      <c r="AY269" s="1" t="s">
        <v>52</v>
      </c>
      <c r="AZ269" s="1" t="s">
        <v>52</v>
      </c>
    </row>
    <row r="270" spans="1:52" ht="30" customHeight="1" x14ac:dyDescent="0.3">
      <c r="A270" s="19" t="s">
        <v>1027</v>
      </c>
      <c r="B270" s="19" t="s">
        <v>52</v>
      </c>
      <c r="C270" s="19" t="s">
        <v>52</v>
      </c>
      <c r="D270" s="20"/>
      <c r="E270" s="22"/>
      <c r="F270" s="25">
        <f>TRUNC(SUMIF(N267:N269, N266, F267:F269),0)</f>
        <v>0</v>
      </c>
      <c r="G270" s="22"/>
      <c r="H270" s="25">
        <f>TRUNC(SUMIF(N267:N269, N266, H267:H269),0)</f>
        <v>0</v>
      </c>
      <c r="I270" s="22"/>
      <c r="J270" s="25">
        <f>TRUNC(SUMIF(N267:N269, N266, J267:J269),0)</f>
        <v>0</v>
      </c>
      <c r="K270" s="22"/>
      <c r="L270" s="25">
        <f>F270+H270+J270</f>
        <v>0</v>
      </c>
      <c r="M270" s="19" t="s">
        <v>52</v>
      </c>
      <c r="N270" s="1" t="s">
        <v>117</v>
      </c>
      <c r="O270" s="1" t="s">
        <v>117</v>
      </c>
      <c r="P270" s="1" t="s">
        <v>52</v>
      </c>
      <c r="Q270" s="1" t="s">
        <v>52</v>
      </c>
      <c r="R270" s="1" t="s">
        <v>52</v>
      </c>
      <c r="AV270" s="1" t="s">
        <v>52</v>
      </c>
      <c r="AW270" s="1" t="s">
        <v>52</v>
      </c>
      <c r="AX270" s="1" t="s">
        <v>52</v>
      </c>
      <c r="AY270" s="1" t="s">
        <v>52</v>
      </c>
      <c r="AZ270" s="1" t="s">
        <v>52</v>
      </c>
    </row>
    <row r="271" spans="1:52" ht="30" customHeight="1" x14ac:dyDescent="0.3">
      <c r="A271" s="20"/>
      <c r="B271" s="20"/>
      <c r="C271" s="20"/>
      <c r="D271" s="20"/>
      <c r="E271" s="22"/>
      <c r="F271" s="25"/>
      <c r="G271" s="22"/>
      <c r="H271" s="25"/>
      <c r="I271" s="22"/>
      <c r="J271" s="25"/>
      <c r="K271" s="22"/>
      <c r="L271" s="25"/>
      <c r="M271" s="20"/>
    </row>
    <row r="272" spans="1:52" ht="30" customHeight="1" x14ac:dyDescent="0.3">
      <c r="A272" s="16" t="s">
        <v>1349</v>
      </c>
      <c r="B272" s="17"/>
      <c r="C272" s="17"/>
      <c r="D272" s="17"/>
      <c r="E272" s="21"/>
      <c r="F272" s="24"/>
      <c r="G272" s="21"/>
      <c r="H272" s="24"/>
      <c r="I272" s="21"/>
      <c r="J272" s="24"/>
      <c r="K272" s="21"/>
      <c r="L272" s="24"/>
      <c r="M272" s="18"/>
      <c r="N272" s="1" t="s">
        <v>475</v>
      </c>
    </row>
    <row r="273" spans="1:52" ht="30" customHeight="1" x14ac:dyDescent="0.3">
      <c r="A273" s="19" t="s">
        <v>1337</v>
      </c>
      <c r="B273" s="19" t="s">
        <v>1350</v>
      </c>
      <c r="C273" s="19" t="s">
        <v>98</v>
      </c>
      <c r="D273" s="20">
        <v>1</v>
      </c>
      <c r="E273" s="22">
        <f>단가대비표!O73</f>
        <v>0</v>
      </c>
      <c r="F273" s="25">
        <f>TRUNC(E273*D273,1)</f>
        <v>0</v>
      </c>
      <c r="G273" s="22">
        <f>단가대비표!P73</f>
        <v>0</v>
      </c>
      <c r="H273" s="25">
        <f>TRUNC(G273*D273,1)</f>
        <v>0</v>
      </c>
      <c r="I273" s="22">
        <f>단가대비표!V73</f>
        <v>0</v>
      </c>
      <c r="J273" s="25">
        <f>TRUNC(I273*D273,1)</f>
        <v>0</v>
      </c>
      <c r="K273" s="22">
        <f t="shared" ref="K273:L275" si="50">TRUNC(E273+G273+I273,1)</f>
        <v>0</v>
      </c>
      <c r="L273" s="25">
        <f t="shared" si="50"/>
        <v>0</v>
      </c>
      <c r="M273" s="19" t="s">
        <v>52</v>
      </c>
      <c r="N273" s="1" t="s">
        <v>475</v>
      </c>
      <c r="O273" s="1" t="s">
        <v>1351</v>
      </c>
      <c r="P273" s="1" t="s">
        <v>67</v>
      </c>
      <c r="Q273" s="1" t="s">
        <v>67</v>
      </c>
      <c r="R273" s="1" t="s">
        <v>66</v>
      </c>
      <c r="AV273" s="1" t="s">
        <v>52</v>
      </c>
      <c r="AW273" s="1" t="s">
        <v>1352</v>
      </c>
      <c r="AX273" s="1" t="s">
        <v>52</v>
      </c>
      <c r="AY273" s="1" t="s">
        <v>52</v>
      </c>
      <c r="AZ273" s="1" t="s">
        <v>52</v>
      </c>
    </row>
    <row r="274" spans="1:52" ht="30" customHeight="1" x14ac:dyDescent="0.3">
      <c r="A274" s="19" t="s">
        <v>641</v>
      </c>
      <c r="B274" s="19" t="s">
        <v>634</v>
      </c>
      <c r="C274" s="19" t="s">
        <v>635</v>
      </c>
      <c r="D274" s="20">
        <v>0.05</v>
      </c>
      <c r="E274" s="22">
        <f>단가대비표!O172</f>
        <v>0</v>
      </c>
      <c r="F274" s="25">
        <f>TRUNC(E274*D274,1)</f>
        <v>0</v>
      </c>
      <c r="G274" s="22">
        <f>단가대비표!P172</f>
        <v>0</v>
      </c>
      <c r="H274" s="25">
        <f>TRUNC(G274*D274,1)</f>
        <v>0</v>
      </c>
      <c r="I274" s="22">
        <f>단가대비표!V172</f>
        <v>0</v>
      </c>
      <c r="J274" s="25">
        <f>TRUNC(I274*D274,1)</f>
        <v>0</v>
      </c>
      <c r="K274" s="22">
        <f t="shared" si="50"/>
        <v>0</v>
      </c>
      <c r="L274" s="25">
        <f t="shared" si="50"/>
        <v>0</v>
      </c>
      <c r="M274" s="19" t="s">
        <v>52</v>
      </c>
      <c r="N274" s="1" t="s">
        <v>475</v>
      </c>
      <c r="O274" s="1" t="s">
        <v>642</v>
      </c>
      <c r="P274" s="1" t="s">
        <v>67</v>
      </c>
      <c r="Q274" s="1" t="s">
        <v>67</v>
      </c>
      <c r="R274" s="1" t="s">
        <v>66</v>
      </c>
      <c r="V274">
        <v>1</v>
      </c>
      <c r="AV274" s="1" t="s">
        <v>52</v>
      </c>
      <c r="AW274" s="1" t="s">
        <v>1353</v>
      </c>
      <c r="AX274" s="1" t="s">
        <v>52</v>
      </c>
      <c r="AY274" s="1" t="s">
        <v>52</v>
      </c>
      <c r="AZ274" s="1" t="s">
        <v>52</v>
      </c>
    </row>
    <row r="275" spans="1:52" ht="30" customHeight="1" x14ac:dyDescent="0.3">
      <c r="A275" s="19" t="s">
        <v>647</v>
      </c>
      <c r="B275" s="19" t="s">
        <v>1032</v>
      </c>
      <c r="C275" s="19" t="s">
        <v>630</v>
      </c>
      <c r="D275" s="20">
        <v>1</v>
      </c>
      <c r="E275" s="22">
        <f>TRUNC(SUMIF(V273:V275, RIGHTB(O275, 1), H273:H275)*U275, 2)</f>
        <v>0</v>
      </c>
      <c r="F275" s="25">
        <f>TRUNC(E275*D275,1)</f>
        <v>0</v>
      </c>
      <c r="G275" s="22">
        <v>0</v>
      </c>
      <c r="H275" s="25">
        <f>TRUNC(G275*D275,1)</f>
        <v>0</v>
      </c>
      <c r="I275" s="22">
        <v>0</v>
      </c>
      <c r="J275" s="25">
        <f>TRUNC(I275*D275,1)</f>
        <v>0</v>
      </c>
      <c r="K275" s="22">
        <f t="shared" si="50"/>
        <v>0</v>
      </c>
      <c r="L275" s="25">
        <f t="shared" si="50"/>
        <v>0</v>
      </c>
      <c r="M275" s="19" t="s">
        <v>52</v>
      </c>
      <c r="N275" s="1" t="s">
        <v>475</v>
      </c>
      <c r="O275" s="1" t="s">
        <v>649</v>
      </c>
      <c r="P275" s="1" t="s">
        <v>67</v>
      </c>
      <c r="Q275" s="1" t="s">
        <v>67</v>
      </c>
      <c r="R275" s="1" t="s">
        <v>67</v>
      </c>
      <c r="S275">
        <v>1</v>
      </c>
      <c r="T275">
        <v>0</v>
      </c>
      <c r="U275">
        <v>0.02</v>
      </c>
      <c r="AV275" s="1" t="s">
        <v>52</v>
      </c>
      <c r="AW275" s="1" t="s">
        <v>1354</v>
      </c>
      <c r="AX275" s="1" t="s">
        <v>52</v>
      </c>
      <c r="AY275" s="1" t="s">
        <v>52</v>
      </c>
      <c r="AZ275" s="1" t="s">
        <v>52</v>
      </c>
    </row>
    <row r="276" spans="1:52" ht="30" customHeight="1" x14ac:dyDescent="0.3">
      <c r="A276" s="19" t="s">
        <v>1027</v>
      </c>
      <c r="B276" s="19" t="s">
        <v>52</v>
      </c>
      <c r="C276" s="19" t="s">
        <v>52</v>
      </c>
      <c r="D276" s="20"/>
      <c r="E276" s="22"/>
      <c r="F276" s="25">
        <f>TRUNC(SUMIF(N273:N275, N272, F273:F275),0)</f>
        <v>0</v>
      </c>
      <c r="G276" s="22"/>
      <c r="H276" s="25">
        <f>TRUNC(SUMIF(N273:N275, N272, H273:H275),0)</f>
        <v>0</v>
      </c>
      <c r="I276" s="22"/>
      <c r="J276" s="25">
        <f>TRUNC(SUMIF(N273:N275, N272, J273:J275),0)</f>
        <v>0</v>
      </c>
      <c r="K276" s="22"/>
      <c r="L276" s="25">
        <f>F276+H276+J276</f>
        <v>0</v>
      </c>
      <c r="M276" s="19" t="s">
        <v>52</v>
      </c>
      <c r="N276" s="1" t="s">
        <v>117</v>
      </c>
      <c r="O276" s="1" t="s">
        <v>117</v>
      </c>
      <c r="P276" s="1" t="s">
        <v>52</v>
      </c>
      <c r="Q276" s="1" t="s">
        <v>52</v>
      </c>
      <c r="R276" s="1" t="s">
        <v>52</v>
      </c>
      <c r="AV276" s="1" t="s">
        <v>52</v>
      </c>
      <c r="AW276" s="1" t="s">
        <v>52</v>
      </c>
      <c r="AX276" s="1" t="s">
        <v>52</v>
      </c>
      <c r="AY276" s="1" t="s">
        <v>52</v>
      </c>
      <c r="AZ276" s="1" t="s">
        <v>52</v>
      </c>
    </row>
    <row r="277" spans="1:52" ht="30" customHeight="1" x14ac:dyDescent="0.3">
      <c r="A277" s="20"/>
      <c r="B277" s="20"/>
      <c r="C277" s="20"/>
      <c r="D277" s="20"/>
      <c r="E277" s="22"/>
      <c r="F277" s="25"/>
      <c r="G277" s="22"/>
      <c r="H277" s="25"/>
      <c r="I277" s="22"/>
      <c r="J277" s="25"/>
      <c r="K277" s="22"/>
      <c r="L277" s="25"/>
      <c r="M277" s="20"/>
    </row>
    <row r="278" spans="1:52" ht="30" customHeight="1" x14ac:dyDescent="0.3">
      <c r="A278" s="16" t="s">
        <v>1355</v>
      </c>
      <c r="B278" s="17"/>
      <c r="C278" s="17"/>
      <c r="D278" s="17"/>
      <c r="E278" s="21"/>
      <c r="F278" s="24"/>
      <c r="G278" s="21"/>
      <c r="H278" s="24"/>
      <c r="I278" s="21"/>
      <c r="J278" s="24"/>
      <c r="K278" s="21"/>
      <c r="L278" s="24"/>
      <c r="M278" s="18"/>
      <c r="N278" s="1" t="s">
        <v>164</v>
      </c>
    </row>
    <row r="279" spans="1:52" ht="30" customHeight="1" x14ac:dyDescent="0.3">
      <c r="A279" s="19" t="s">
        <v>1337</v>
      </c>
      <c r="B279" s="19" t="s">
        <v>1356</v>
      </c>
      <c r="C279" s="19" t="s">
        <v>98</v>
      </c>
      <c r="D279" s="20">
        <v>1</v>
      </c>
      <c r="E279" s="22">
        <f>단가대비표!O76</f>
        <v>0</v>
      </c>
      <c r="F279" s="25">
        <f>TRUNC(E279*D279,1)</f>
        <v>0</v>
      </c>
      <c r="G279" s="22">
        <f>단가대비표!P76</f>
        <v>0</v>
      </c>
      <c r="H279" s="25">
        <f>TRUNC(G279*D279,1)</f>
        <v>0</v>
      </c>
      <c r="I279" s="22">
        <f>단가대비표!V76</f>
        <v>0</v>
      </c>
      <c r="J279" s="25">
        <f>TRUNC(I279*D279,1)</f>
        <v>0</v>
      </c>
      <c r="K279" s="22">
        <f t="shared" ref="K279:L281" si="51">TRUNC(E279+G279+I279,1)</f>
        <v>0</v>
      </c>
      <c r="L279" s="25">
        <f t="shared" si="51"/>
        <v>0</v>
      </c>
      <c r="M279" s="19" t="s">
        <v>52</v>
      </c>
      <c r="N279" s="1" t="s">
        <v>164</v>
      </c>
      <c r="O279" s="1" t="s">
        <v>1357</v>
      </c>
      <c r="P279" s="1" t="s">
        <v>67</v>
      </c>
      <c r="Q279" s="1" t="s">
        <v>67</v>
      </c>
      <c r="R279" s="1" t="s">
        <v>66</v>
      </c>
      <c r="AV279" s="1" t="s">
        <v>52</v>
      </c>
      <c r="AW279" s="1" t="s">
        <v>1358</v>
      </c>
      <c r="AX279" s="1" t="s">
        <v>52</v>
      </c>
      <c r="AY279" s="1" t="s">
        <v>52</v>
      </c>
      <c r="AZ279" s="1" t="s">
        <v>52</v>
      </c>
    </row>
    <row r="280" spans="1:52" ht="30" customHeight="1" x14ac:dyDescent="0.3">
      <c r="A280" s="19" t="s">
        <v>641</v>
      </c>
      <c r="B280" s="19" t="s">
        <v>634</v>
      </c>
      <c r="C280" s="19" t="s">
        <v>635</v>
      </c>
      <c r="D280" s="20">
        <v>0.05</v>
      </c>
      <c r="E280" s="22">
        <f>단가대비표!O172</f>
        <v>0</v>
      </c>
      <c r="F280" s="25">
        <f>TRUNC(E280*D280,1)</f>
        <v>0</v>
      </c>
      <c r="G280" s="22">
        <f>단가대비표!P172</f>
        <v>0</v>
      </c>
      <c r="H280" s="25">
        <f>TRUNC(G280*D280,1)</f>
        <v>0</v>
      </c>
      <c r="I280" s="22">
        <f>단가대비표!V172</f>
        <v>0</v>
      </c>
      <c r="J280" s="25">
        <f>TRUNC(I280*D280,1)</f>
        <v>0</v>
      </c>
      <c r="K280" s="22">
        <f t="shared" si="51"/>
        <v>0</v>
      </c>
      <c r="L280" s="25">
        <f t="shared" si="51"/>
        <v>0</v>
      </c>
      <c r="M280" s="19" t="s">
        <v>52</v>
      </c>
      <c r="N280" s="1" t="s">
        <v>164</v>
      </c>
      <c r="O280" s="1" t="s">
        <v>642</v>
      </c>
      <c r="P280" s="1" t="s">
        <v>67</v>
      </c>
      <c r="Q280" s="1" t="s">
        <v>67</v>
      </c>
      <c r="R280" s="1" t="s">
        <v>66</v>
      </c>
      <c r="V280">
        <v>1</v>
      </c>
      <c r="AV280" s="1" t="s">
        <v>52</v>
      </c>
      <c r="AW280" s="1" t="s">
        <v>1359</v>
      </c>
      <c r="AX280" s="1" t="s">
        <v>52</v>
      </c>
      <c r="AY280" s="1" t="s">
        <v>52</v>
      </c>
      <c r="AZ280" s="1" t="s">
        <v>52</v>
      </c>
    </row>
    <row r="281" spans="1:52" ht="30" customHeight="1" x14ac:dyDescent="0.3">
      <c r="A281" s="19" t="s">
        <v>647</v>
      </c>
      <c r="B281" s="19" t="s">
        <v>1032</v>
      </c>
      <c r="C281" s="19" t="s">
        <v>630</v>
      </c>
      <c r="D281" s="20">
        <v>1</v>
      </c>
      <c r="E281" s="22">
        <f>TRUNC(SUMIF(V279:V281, RIGHTB(O281, 1), H279:H281)*U281, 2)</f>
        <v>0</v>
      </c>
      <c r="F281" s="25">
        <f>TRUNC(E281*D281,1)</f>
        <v>0</v>
      </c>
      <c r="G281" s="22">
        <v>0</v>
      </c>
      <c r="H281" s="25">
        <f>TRUNC(G281*D281,1)</f>
        <v>0</v>
      </c>
      <c r="I281" s="22">
        <v>0</v>
      </c>
      <c r="J281" s="25">
        <f>TRUNC(I281*D281,1)</f>
        <v>0</v>
      </c>
      <c r="K281" s="22">
        <f t="shared" si="51"/>
        <v>0</v>
      </c>
      <c r="L281" s="25">
        <f t="shared" si="51"/>
        <v>0</v>
      </c>
      <c r="M281" s="19" t="s">
        <v>52</v>
      </c>
      <c r="N281" s="1" t="s">
        <v>164</v>
      </c>
      <c r="O281" s="1" t="s">
        <v>649</v>
      </c>
      <c r="P281" s="1" t="s">
        <v>67</v>
      </c>
      <c r="Q281" s="1" t="s">
        <v>67</v>
      </c>
      <c r="R281" s="1" t="s">
        <v>67</v>
      </c>
      <c r="S281">
        <v>1</v>
      </c>
      <c r="T281">
        <v>0</v>
      </c>
      <c r="U281">
        <v>0.02</v>
      </c>
      <c r="AV281" s="1" t="s">
        <v>52</v>
      </c>
      <c r="AW281" s="1" t="s">
        <v>1360</v>
      </c>
      <c r="AX281" s="1" t="s">
        <v>52</v>
      </c>
      <c r="AY281" s="1" t="s">
        <v>52</v>
      </c>
      <c r="AZ281" s="1" t="s">
        <v>52</v>
      </c>
    </row>
    <row r="282" spans="1:52" ht="30" customHeight="1" x14ac:dyDescent="0.3">
      <c r="A282" s="19" t="s">
        <v>1027</v>
      </c>
      <c r="B282" s="19" t="s">
        <v>52</v>
      </c>
      <c r="C282" s="19" t="s">
        <v>52</v>
      </c>
      <c r="D282" s="20"/>
      <c r="E282" s="22"/>
      <c r="F282" s="25">
        <f>TRUNC(SUMIF(N279:N281, N278, F279:F281),0)</f>
        <v>0</v>
      </c>
      <c r="G282" s="22"/>
      <c r="H282" s="25">
        <f>TRUNC(SUMIF(N279:N281, N278, H279:H281),0)</f>
        <v>0</v>
      </c>
      <c r="I282" s="22"/>
      <c r="J282" s="25">
        <f>TRUNC(SUMIF(N279:N281, N278, J279:J281),0)</f>
        <v>0</v>
      </c>
      <c r="K282" s="22"/>
      <c r="L282" s="25">
        <f>F282+H282+J282</f>
        <v>0</v>
      </c>
      <c r="M282" s="19" t="s">
        <v>52</v>
      </c>
      <c r="N282" s="1" t="s">
        <v>117</v>
      </c>
      <c r="O282" s="1" t="s">
        <v>117</v>
      </c>
      <c r="P282" s="1" t="s">
        <v>52</v>
      </c>
      <c r="Q282" s="1" t="s">
        <v>52</v>
      </c>
      <c r="R282" s="1" t="s">
        <v>52</v>
      </c>
      <c r="AV282" s="1" t="s">
        <v>52</v>
      </c>
      <c r="AW282" s="1" t="s">
        <v>52</v>
      </c>
      <c r="AX282" s="1" t="s">
        <v>52</v>
      </c>
      <c r="AY282" s="1" t="s">
        <v>52</v>
      </c>
      <c r="AZ282" s="1" t="s">
        <v>52</v>
      </c>
    </row>
    <row r="283" spans="1:52" ht="30" customHeight="1" x14ac:dyDescent="0.3">
      <c r="A283" s="20"/>
      <c r="B283" s="20"/>
      <c r="C283" s="20"/>
      <c r="D283" s="20"/>
      <c r="E283" s="22"/>
      <c r="F283" s="25"/>
      <c r="G283" s="22"/>
      <c r="H283" s="25"/>
      <c r="I283" s="22"/>
      <c r="J283" s="25"/>
      <c r="K283" s="22"/>
      <c r="L283" s="25"/>
      <c r="M283" s="20"/>
    </row>
    <row r="284" spans="1:52" ht="30" customHeight="1" x14ac:dyDescent="0.3">
      <c r="A284" s="16" t="s">
        <v>1361</v>
      </c>
      <c r="B284" s="17"/>
      <c r="C284" s="17"/>
      <c r="D284" s="17"/>
      <c r="E284" s="21"/>
      <c r="F284" s="24"/>
      <c r="G284" s="21"/>
      <c r="H284" s="24"/>
      <c r="I284" s="21"/>
      <c r="J284" s="24"/>
      <c r="K284" s="21"/>
      <c r="L284" s="24"/>
      <c r="M284" s="18"/>
      <c r="N284" s="1" t="s">
        <v>168</v>
      </c>
    </row>
    <row r="285" spans="1:52" ht="30" customHeight="1" x14ac:dyDescent="0.3">
      <c r="A285" s="19" t="s">
        <v>1337</v>
      </c>
      <c r="B285" s="19" t="s">
        <v>1362</v>
      </c>
      <c r="C285" s="19" t="s">
        <v>98</v>
      </c>
      <c r="D285" s="20">
        <v>1</v>
      </c>
      <c r="E285" s="22">
        <f>단가대비표!O77</f>
        <v>0</v>
      </c>
      <c r="F285" s="25">
        <f>TRUNC(E285*D285,1)</f>
        <v>0</v>
      </c>
      <c r="G285" s="22">
        <f>단가대비표!P77</f>
        <v>0</v>
      </c>
      <c r="H285" s="25">
        <f>TRUNC(G285*D285,1)</f>
        <v>0</v>
      </c>
      <c r="I285" s="22">
        <f>단가대비표!V77</f>
        <v>0</v>
      </c>
      <c r="J285" s="25">
        <f>TRUNC(I285*D285,1)</f>
        <v>0</v>
      </c>
      <c r="K285" s="22">
        <f t="shared" ref="K285:L287" si="52">TRUNC(E285+G285+I285,1)</f>
        <v>0</v>
      </c>
      <c r="L285" s="25">
        <f t="shared" si="52"/>
        <v>0</v>
      </c>
      <c r="M285" s="19" t="s">
        <v>52</v>
      </c>
      <c r="N285" s="1" t="s">
        <v>168</v>
      </c>
      <c r="O285" s="1" t="s">
        <v>1363</v>
      </c>
      <c r="P285" s="1" t="s">
        <v>67</v>
      </c>
      <c r="Q285" s="1" t="s">
        <v>67</v>
      </c>
      <c r="R285" s="1" t="s">
        <v>66</v>
      </c>
      <c r="AV285" s="1" t="s">
        <v>52</v>
      </c>
      <c r="AW285" s="1" t="s">
        <v>1364</v>
      </c>
      <c r="AX285" s="1" t="s">
        <v>52</v>
      </c>
      <c r="AY285" s="1" t="s">
        <v>52</v>
      </c>
      <c r="AZ285" s="1" t="s">
        <v>52</v>
      </c>
    </row>
    <row r="286" spans="1:52" ht="30" customHeight="1" x14ac:dyDescent="0.3">
      <c r="A286" s="19" t="s">
        <v>641</v>
      </c>
      <c r="B286" s="19" t="s">
        <v>634</v>
      </c>
      <c r="C286" s="19" t="s">
        <v>635</v>
      </c>
      <c r="D286" s="20">
        <v>7.3999999999999996E-2</v>
      </c>
      <c r="E286" s="22">
        <f>단가대비표!O172</f>
        <v>0</v>
      </c>
      <c r="F286" s="25">
        <f>TRUNC(E286*D286,1)</f>
        <v>0</v>
      </c>
      <c r="G286" s="22">
        <f>단가대비표!P172</f>
        <v>0</v>
      </c>
      <c r="H286" s="25">
        <f>TRUNC(G286*D286,1)</f>
        <v>0</v>
      </c>
      <c r="I286" s="22">
        <f>단가대비표!V172</f>
        <v>0</v>
      </c>
      <c r="J286" s="25">
        <f>TRUNC(I286*D286,1)</f>
        <v>0</v>
      </c>
      <c r="K286" s="22">
        <f t="shared" si="52"/>
        <v>0</v>
      </c>
      <c r="L286" s="25">
        <f t="shared" si="52"/>
        <v>0</v>
      </c>
      <c r="M286" s="19" t="s">
        <v>52</v>
      </c>
      <c r="N286" s="1" t="s">
        <v>168</v>
      </c>
      <c r="O286" s="1" t="s">
        <v>642</v>
      </c>
      <c r="P286" s="1" t="s">
        <v>67</v>
      </c>
      <c r="Q286" s="1" t="s">
        <v>67</v>
      </c>
      <c r="R286" s="1" t="s">
        <v>66</v>
      </c>
      <c r="V286">
        <v>1</v>
      </c>
      <c r="AV286" s="1" t="s">
        <v>52</v>
      </c>
      <c r="AW286" s="1" t="s">
        <v>1365</v>
      </c>
      <c r="AX286" s="1" t="s">
        <v>52</v>
      </c>
      <c r="AY286" s="1" t="s">
        <v>52</v>
      </c>
      <c r="AZ286" s="1" t="s">
        <v>52</v>
      </c>
    </row>
    <row r="287" spans="1:52" ht="30" customHeight="1" x14ac:dyDescent="0.3">
      <c r="A287" s="19" t="s">
        <v>647</v>
      </c>
      <c r="B287" s="19" t="s">
        <v>1032</v>
      </c>
      <c r="C287" s="19" t="s">
        <v>630</v>
      </c>
      <c r="D287" s="20">
        <v>1</v>
      </c>
      <c r="E287" s="22">
        <f>TRUNC(SUMIF(V285:V287, RIGHTB(O287, 1), H285:H287)*U287, 2)</f>
        <v>0</v>
      </c>
      <c r="F287" s="25">
        <f>TRUNC(E287*D287,1)</f>
        <v>0</v>
      </c>
      <c r="G287" s="22">
        <v>0</v>
      </c>
      <c r="H287" s="25">
        <f>TRUNC(G287*D287,1)</f>
        <v>0</v>
      </c>
      <c r="I287" s="22">
        <v>0</v>
      </c>
      <c r="J287" s="25">
        <f>TRUNC(I287*D287,1)</f>
        <v>0</v>
      </c>
      <c r="K287" s="22">
        <f t="shared" si="52"/>
        <v>0</v>
      </c>
      <c r="L287" s="25">
        <f t="shared" si="52"/>
        <v>0</v>
      </c>
      <c r="M287" s="19" t="s">
        <v>52</v>
      </c>
      <c r="N287" s="1" t="s">
        <v>168</v>
      </c>
      <c r="O287" s="1" t="s">
        <v>649</v>
      </c>
      <c r="P287" s="1" t="s">
        <v>67</v>
      </c>
      <c r="Q287" s="1" t="s">
        <v>67</v>
      </c>
      <c r="R287" s="1" t="s">
        <v>67</v>
      </c>
      <c r="S287">
        <v>1</v>
      </c>
      <c r="T287">
        <v>0</v>
      </c>
      <c r="U287">
        <v>0.02</v>
      </c>
      <c r="AV287" s="1" t="s">
        <v>52</v>
      </c>
      <c r="AW287" s="1" t="s">
        <v>1366</v>
      </c>
      <c r="AX287" s="1" t="s">
        <v>52</v>
      </c>
      <c r="AY287" s="1" t="s">
        <v>52</v>
      </c>
      <c r="AZ287" s="1" t="s">
        <v>52</v>
      </c>
    </row>
    <row r="288" spans="1:52" ht="30" customHeight="1" x14ac:dyDescent="0.3">
      <c r="A288" s="19" t="s">
        <v>1027</v>
      </c>
      <c r="B288" s="19" t="s">
        <v>52</v>
      </c>
      <c r="C288" s="19" t="s">
        <v>52</v>
      </c>
      <c r="D288" s="20"/>
      <c r="E288" s="22"/>
      <c r="F288" s="25">
        <f>TRUNC(SUMIF(N285:N287, N284, F285:F287),0)</f>
        <v>0</v>
      </c>
      <c r="G288" s="22"/>
      <c r="H288" s="25">
        <f>TRUNC(SUMIF(N285:N287, N284, H285:H287),0)</f>
        <v>0</v>
      </c>
      <c r="I288" s="22"/>
      <c r="J288" s="25">
        <f>TRUNC(SUMIF(N285:N287, N284, J285:J287),0)</f>
        <v>0</v>
      </c>
      <c r="K288" s="22"/>
      <c r="L288" s="25">
        <f>F288+H288+J288</f>
        <v>0</v>
      </c>
      <c r="M288" s="19" t="s">
        <v>52</v>
      </c>
      <c r="N288" s="1" t="s">
        <v>117</v>
      </c>
      <c r="O288" s="1" t="s">
        <v>117</v>
      </c>
      <c r="P288" s="1" t="s">
        <v>52</v>
      </c>
      <c r="Q288" s="1" t="s">
        <v>52</v>
      </c>
      <c r="R288" s="1" t="s">
        <v>52</v>
      </c>
      <c r="AV288" s="1" t="s">
        <v>52</v>
      </c>
      <c r="AW288" s="1" t="s">
        <v>52</v>
      </c>
      <c r="AX288" s="1" t="s">
        <v>52</v>
      </c>
      <c r="AY288" s="1" t="s">
        <v>52</v>
      </c>
      <c r="AZ288" s="1" t="s">
        <v>52</v>
      </c>
    </row>
    <row r="289" spans="1:52" ht="30" customHeight="1" x14ac:dyDescent="0.3">
      <c r="A289" s="20"/>
      <c r="B289" s="20"/>
      <c r="C289" s="20"/>
      <c r="D289" s="20"/>
      <c r="E289" s="22"/>
      <c r="F289" s="25"/>
      <c r="G289" s="22"/>
      <c r="H289" s="25"/>
      <c r="I289" s="22"/>
      <c r="J289" s="25"/>
      <c r="K289" s="22"/>
      <c r="L289" s="25"/>
      <c r="M289" s="20"/>
    </row>
    <row r="290" spans="1:52" ht="30" customHeight="1" x14ac:dyDescent="0.3">
      <c r="A290" s="16" t="s">
        <v>1367</v>
      </c>
      <c r="B290" s="17"/>
      <c r="C290" s="17"/>
      <c r="D290" s="17"/>
      <c r="E290" s="21"/>
      <c r="F290" s="24"/>
      <c r="G290" s="21"/>
      <c r="H290" s="24"/>
      <c r="I290" s="21"/>
      <c r="J290" s="24"/>
      <c r="K290" s="21"/>
      <c r="L290" s="24"/>
      <c r="M290" s="18"/>
      <c r="N290" s="1" t="s">
        <v>172</v>
      </c>
    </row>
    <row r="291" spans="1:52" ht="30" customHeight="1" x14ac:dyDescent="0.3">
      <c r="A291" s="19" t="s">
        <v>1369</v>
      </c>
      <c r="B291" s="19" t="s">
        <v>1370</v>
      </c>
      <c r="C291" s="19" t="s">
        <v>76</v>
      </c>
      <c r="D291" s="20">
        <v>1</v>
      </c>
      <c r="E291" s="22">
        <f>단가대비표!O90</f>
        <v>0</v>
      </c>
      <c r="F291" s="25">
        <f>TRUNC(E291*D291,1)</f>
        <v>0</v>
      </c>
      <c r="G291" s="22">
        <f>단가대비표!P90</f>
        <v>0</v>
      </c>
      <c r="H291" s="25">
        <f>TRUNC(G291*D291,1)</f>
        <v>0</v>
      </c>
      <c r="I291" s="22">
        <f>단가대비표!V90</f>
        <v>0</v>
      </c>
      <c r="J291" s="25">
        <f>TRUNC(I291*D291,1)</f>
        <v>0</v>
      </c>
      <c r="K291" s="22">
        <f t="shared" ref="K291:L295" si="53">TRUNC(E291+G291+I291,1)</f>
        <v>0</v>
      </c>
      <c r="L291" s="25">
        <f t="shared" si="53"/>
        <v>0</v>
      </c>
      <c r="M291" s="19" t="s">
        <v>52</v>
      </c>
      <c r="N291" s="1" t="s">
        <v>172</v>
      </c>
      <c r="O291" s="1" t="s">
        <v>1371</v>
      </c>
      <c r="P291" s="1" t="s">
        <v>67</v>
      </c>
      <c r="Q291" s="1" t="s">
        <v>67</v>
      </c>
      <c r="R291" s="1" t="s">
        <v>66</v>
      </c>
      <c r="AV291" s="1" t="s">
        <v>52</v>
      </c>
      <c r="AW291" s="1" t="s">
        <v>1372</v>
      </c>
      <c r="AX291" s="1" t="s">
        <v>52</v>
      </c>
      <c r="AY291" s="1" t="s">
        <v>52</v>
      </c>
      <c r="AZ291" s="1" t="s">
        <v>52</v>
      </c>
    </row>
    <row r="292" spans="1:52" ht="30" customHeight="1" x14ac:dyDescent="0.3">
      <c r="A292" s="19" t="s">
        <v>1200</v>
      </c>
      <c r="B292" s="19" t="s">
        <v>126</v>
      </c>
      <c r="C292" s="19" t="s">
        <v>82</v>
      </c>
      <c r="D292" s="20">
        <v>2</v>
      </c>
      <c r="E292" s="22">
        <f>일위대가목록!E28</f>
        <v>0</v>
      </c>
      <c r="F292" s="25">
        <f>TRUNC(E292*D292,1)</f>
        <v>0</v>
      </c>
      <c r="G292" s="22">
        <f>일위대가목록!F28</f>
        <v>0</v>
      </c>
      <c r="H292" s="25">
        <f>TRUNC(G292*D292,1)</f>
        <v>0</v>
      </c>
      <c r="I292" s="22">
        <f>일위대가목록!G28</f>
        <v>0</v>
      </c>
      <c r="J292" s="25">
        <f>TRUNC(I292*D292,1)</f>
        <v>0</v>
      </c>
      <c r="K292" s="22">
        <f t="shared" si="53"/>
        <v>0</v>
      </c>
      <c r="L292" s="25">
        <f t="shared" si="53"/>
        <v>0</v>
      </c>
      <c r="M292" s="19" t="s">
        <v>1201</v>
      </c>
      <c r="N292" s="1" t="s">
        <v>172</v>
      </c>
      <c r="O292" s="1" t="s">
        <v>1199</v>
      </c>
      <c r="P292" s="1" t="s">
        <v>66</v>
      </c>
      <c r="Q292" s="1" t="s">
        <v>67</v>
      </c>
      <c r="R292" s="1" t="s">
        <v>67</v>
      </c>
      <c r="AV292" s="1" t="s">
        <v>52</v>
      </c>
      <c r="AW292" s="1" t="s">
        <v>1373</v>
      </c>
      <c r="AX292" s="1" t="s">
        <v>52</v>
      </c>
      <c r="AY292" s="1" t="s">
        <v>52</v>
      </c>
      <c r="AZ292" s="1" t="s">
        <v>52</v>
      </c>
    </row>
    <row r="293" spans="1:52" ht="30" customHeight="1" x14ac:dyDescent="0.3">
      <c r="A293" s="19" t="s">
        <v>641</v>
      </c>
      <c r="B293" s="19" t="s">
        <v>634</v>
      </c>
      <c r="C293" s="19" t="s">
        <v>635</v>
      </c>
      <c r="D293" s="20">
        <v>0.219</v>
      </c>
      <c r="E293" s="22">
        <f>단가대비표!O172</f>
        <v>0</v>
      </c>
      <c r="F293" s="25">
        <f>TRUNC(E293*D293,1)</f>
        <v>0</v>
      </c>
      <c r="G293" s="22">
        <f>단가대비표!P172</f>
        <v>0</v>
      </c>
      <c r="H293" s="25">
        <f>TRUNC(G293*D293,1)</f>
        <v>0</v>
      </c>
      <c r="I293" s="22">
        <f>단가대비표!V172</f>
        <v>0</v>
      </c>
      <c r="J293" s="25">
        <f>TRUNC(I293*D293,1)</f>
        <v>0</v>
      </c>
      <c r="K293" s="22">
        <f t="shared" si="53"/>
        <v>0</v>
      </c>
      <c r="L293" s="25">
        <f t="shared" si="53"/>
        <v>0</v>
      </c>
      <c r="M293" s="19" t="s">
        <v>52</v>
      </c>
      <c r="N293" s="1" t="s">
        <v>172</v>
      </c>
      <c r="O293" s="1" t="s">
        <v>642</v>
      </c>
      <c r="P293" s="1" t="s">
        <v>67</v>
      </c>
      <c r="Q293" s="1" t="s">
        <v>67</v>
      </c>
      <c r="R293" s="1" t="s">
        <v>66</v>
      </c>
      <c r="V293">
        <v>1</v>
      </c>
      <c r="AV293" s="1" t="s">
        <v>52</v>
      </c>
      <c r="AW293" s="1" t="s">
        <v>1374</v>
      </c>
      <c r="AX293" s="1" t="s">
        <v>52</v>
      </c>
      <c r="AY293" s="1" t="s">
        <v>52</v>
      </c>
      <c r="AZ293" s="1" t="s">
        <v>52</v>
      </c>
    </row>
    <row r="294" spans="1:52" ht="30" customHeight="1" x14ac:dyDescent="0.3">
      <c r="A294" s="19" t="s">
        <v>633</v>
      </c>
      <c r="B294" s="19" t="s">
        <v>634</v>
      </c>
      <c r="C294" s="19" t="s">
        <v>635</v>
      </c>
      <c r="D294" s="20">
        <v>0.14199999999999999</v>
      </c>
      <c r="E294" s="22">
        <f>단가대비표!O166</f>
        <v>0</v>
      </c>
      <c r="F294" s="25">
        <f>TRUNC(E294*D294,1)</f>
        <v>0</v>
      </c>
      <c r="G294" s="22">
        <f>단가대비표!P166</f>
        <v>0</v>
      </c>
      <c r="H294" s="25">
        <f>TRUNC(G294*D294,1)</f>
        <v>0</v>
      </c>
      <c r="I294" s="22">
        <f>단가대비표!V166</f>
        <v>0</v>
      </c>
      <c r="J294" s="25">
        <f>TRUNC(I294*D294,1)</f>
        <v>0</v>
      </c>
      <c r="K294" s="22">
        <f t="shared" si="53"/>
        <v>0</v>
      </c>
      <c r="L294" s="25">
        <f t="shared" si="53"/>
        <v>0</v>
      </c>
      <c r="M294" s="19" t="s">
        <v>52</v>
      </c>
      <c r="N294" s="1" t="s">
        <v>172</v>
      </c>
      <c r="O294" s="1" t="s">
        <v>636</v>
      </c>
      <c r="P294" s="1" t="s">
        <v>67</v>
      </c>
      <c r="Q294" s="1" t="s">
        <v>67</v>
      </c>
      <c r="R294" s="1" t="s">
        <v>66</v>
      </c>
      <c r="V294">
        <v>1</v>
      </c>
      <c r="AV294" s="1" t="s">
        <v>52</v>
      </c>
      <c r="AW294" s="1" t="s">
        <v>1375</v>
      </c>
      <c r="AX294" s="1" t="s">
        <v>52</v>
      </c>
      <c r="AY294" s="1" t="s">
        <v>52</v>
      </c>
      <c r="AZ294" s="1" t="s">
        <v>52</v>
      </c>
    </row>
    <row r="295" spans="1:52" ht="30" customHeight="1" x14ac:dyDescent="0.3">
      <c r="A295" s="19" t="s">
        <v>647</v>
      </c>
      <c r="B295" s="19" t="s">
        <v>1032</v>
      </c>
      <c r="C295" s="19" t="s">
        <v>630</v>
      </c>
      <c r="D295" s="20">
        <v>1</v>
      </c>
      <c r="E295" s="22">
        <f>TRUNC(SUMIF(V291:V295, RIGHTB(O295, 1), H291:H295)*U295, 2)</f>
        <v>0</v>
      </c>
      <c r="F295" s="25">
        <f>TRUNC(E295*D295,1)</f>
        <v>0</v>
      </c>
      <c r="G295" s="22">
        <v>0</v>
      </c>
      <c r="H295" s="25">
        <f>TRUNC(G295*D295,1)</f>
        <v>0</v>
      </c>
      <c r="I295" s="22">
        <v>0</v>
      </c>
      <c r="J295" s="25">
        <f>TRUNC(I295*D295,1)</f>
        <v>0</v>
      </c>
      <c r="K295" s="22">
        <f t="shared" si="53"/>
        <v>0</v>
      </c>
      <c r="L295" s="25">
        <f t="shared" si="53"/>
        <v>0</v>
      </c>
      <c r="M295" s="19" t="s">
        <v>52</v>
      </c>
      <c r="N295" s="1" t="s">
        <v>172</v>
      </c>
      <c r="O295" s="1" t="s">
        <v>649</v>
      </c>
      <c r="P295" s="1" t="s">
        <v>67</v>
      </c>
      <c r="Q295" s="1" t="s">
        <v>67</v>
      </c>
      <c r="R295" s="1" t="s">
        <v>67</v>
      </c>
      <c r="S295">
        <v>1</v>
      </c>
      <c r="T295">
        <v>0</v>
      </c>
      <c r="U295">
        <v>0.02</v>
      </c>
      <c r="AV295" s="1" t="s">
        <v>52</v>
      </c>
      <c r="AW295" s="1" t="s">
        <v>1376</v>
      </c>
      <c r="AX295" s="1" t="s">
        <v>52</v>
      </c>
      <c r="AY295" s="1" t="s">
        <v>52</v>
      </c>
      <c r="AZ295" s="1" t="s">
        <v>52</v>
      </c>
    </row>
    <row r="296" spans="1:52" ht="30" customHeight="1" x14ac:dyDescent="0.3">
      <c r="A296" s="19" t="s">
        <v>1027</v>
      </c>
      <c r="B296" s="19" t="s">
        <v>52</v>
      </c>
      <c r="C296" s="19" t="s">
        <v>52</v>
      </c>
      <c r="D296" s="20"/>
      <c r="E296" s="22"/>
      <c r="F296" s="25">
        <f>TRUNC(SUMIF(N291:N295, N290, F291:F295),0)</f>
        <v>0</v>
      </c>
      <c r="G296" s="22"/>
      <c r="H296" s="25">
        <f>TRUNC(SUMIF(N291:N295, N290, H291:H295),0)</f>
        <v>0</v>
      </c>
      <c r="I296" s="22"/>
      <c r="J296" s="25">
        <f>TRUNC(SUMIF(N291:N295, N290, J291:J295),0)</f>
        <v>0</v>
      </c>
      <c r="K296" s="22"/>
      <c r="L296" s="25">
        <f>F296+H296+J296</f>
        <v>0</v>
      </c>
      <c r="M296" s="19" t="s">
        <v>52</v>
      </c>
      <c r="N296" s="1" t="s">
        <v>117</v>
      </c>
      <c r="O296" s="1" t="s">
        <v>117</v>
      </c>
      <c r="P296" s="1" t="s">
        <v>52</v>
      </c>
      <c r="Q296" s="1" t="s">
        <v>52</v>
      </c>
      <c r="R296" s="1" t="s">
        <v>52</v>
      </c>
      <c r="AV296" s="1" t="s">
        <v>52</v>
      </c>
      <c r="AW296" s="1" t="s">
        <v>52</v>
      </c>
      <c r="AX296" s="1" t="s">
        <v>52</v>
      </c>
      <c r="AY296" s="1" t="s">
        <v>52</v>
      </c>
      <c r="AZ296" s="1" t="s">
        <v>52</v>
      </c>
    </row>
    <row r="297" spans="1:52" ht="30" customHeight="1" x14ac:dyDescent="0.3">
      <c r="A297" s="20"/>
      <c r="B297" s="20"/>
      <c r="C297" s="20"/>
      <c r="D297" s="20"/>
      <c r="E297" s="22"/>
      <c r="F297" s="25"/>
      <c r="G297" s="22"/>
      <c r="H297" s="25"/>
      <c r="I297" s="22"/>
      <c r="J297" s="25"/>
      <c r="K297" s="22"/>
      <c r="L297" s="25"/>
      <c r="M297" s="20"/>
    </row>
    <row r="298" spans="1:52" ht="30" customHeight="1" x14ac:dyDescent="0.3">
      <c r="A298" s="16" t="s">
        <v>1377</v>
      </c>
      <c r="B298" s="17"/>
      <c r="C298" s="17"/>
      <c r="D298" s="17"/>
      <c r="E298" s="21"/>
      <c r="F298" s="24"/>
      <c r="G298" s="21"/>
      <c r="H298" s="24"/>
      <c r="I298" s="21"/>
      <c r="J298" s="24"/>
      <c r="K298" s="21"/>
      <c r="L298" s="24"/>
      <c r="M298" s="18"/>
      <c r="N298" s="1" t="s">
        <v>175</v>
      </c>
    </row>
    <row r="299" spans="1:52" ht="30" customHeight="1" x14ac:dyDescent="0.3">
      <c r="A299" s="19" t="s">
        <v>1369</v>
      </c>
      <c r="B299" s="19" t="s">
        <v>1378</v>
      </c>
      <c r="C299" s="19" t="s">
        <v>76</v>
      </c>
      <c r="D299" s="20">
        <v>1</v>
      </c>
      <c r="E299" s="22">
        <f>단가대비표!O91</f>
        <v>0</v>
      </c>
      <c r="F299" s="25">
        <f>TRUNC(E299*D299,1)</f>
        <v>0</v>
      </c>
      <c r="G299" s="22">
        <f>단가대비표!P91</f>
        <v>0</v>
      </c>
      <c r="H299" s="25">
        <f>TRUNC(G299*D299,1)</f>
        <v>0</v>
      </c>
      <c r="I299" s="22">
        <f>단가대비표!V91</f>
        <v>0</v>
      </c>
      <c r="J299" s="25">
        <f>TRUNC(I299*D299,1)</f>
        <v>0</v>
      </c>
      <c r="K299" s="22">
        <f t="shared" ref="K299:L303" si="54">TRUNC(E299+G299+I299,1)</f>
        <v>0</v>
      </c>
      <c r="L299" s="25">
        <f t="shared" si="54"/>
        <v>0</v>
      </c>
      <c r="M299" s="19" t="s">
        <v>52</v>
      </c>
      <c r="N299" s="1" t="s">
        <v>175</v>
      </c>
      <c r="O299" s="1" t="s">
        <v>1379</v>
      </c>
      <c r="P299" s="1" t="s">
        <v>67</v>
      </c>
      <c r="Q299" s="1" t="s">
        <v>67</v>
      </c>
      <c r="R299" s="1" t="s">
        <v>66</v>
      </c>
      <c r="AV299" s="1" t="s">
        <v>52</v>
      </c>
      <c r="AW299" s="1" t="s">
        <v>1380</v>
      </c>
      <c r="AX299" s="1" t="s">
        <v>52</v>
      </c>
      <c r="AY299" s="1" t="s">
        <v>52</v>
      </c>
      <c r="AZ299" s="1" t="s">
        <v>52</v>
      </c>
    </row>
    <row r="300" spans="1:52" ht="30" customHeight="1" x14ac:dyDescent="0.3">
      <c r="A300" s="19" t="s">
        <v>1200</v>
      </c>
      <c r="B300" s="19" t="s">
        <v>130</v>
      </c>
      <c r="C300" s="19" t="s">
        <v>82</v>
      </c>
      <c r="D300" s="20">
        <v>2</v>
      </c>
      <c r="E300" s="22">
        <f>일위대가목록!E29</f>
        <v>0</v>
      </c>
      <c r="F300" s="25">
        <f>TRUNC(E300*D300,1)</f>
        <v>0</v>
      </c>
      <c r="G300" s="22">
        <f>일위대가목록!F29</f>
        <v>0</v>
      </c>
      <c r="H300" s="25">
        <f>TRUNC(G300*D300,1)</f>
        <v>0</v>
      </c>
      <c r="I300" s="22">
        <f>일위대가목록!G29</f>
        <v>0</v>
      </c>
      <c r="J300" s="25">
        <f>TRUNC(I300*D300,1)</f>
        <v>0</v>
      </c>
      <c r="K300" s="22">
        <f t="shared" si="54"/>
        <v>0</v>
      </c>
      <c r="L300" s="25">
        <f t="shared" si="54"/>
        <v>0</v>
      </c>
      <c r="M300" s="19" t="s">
        <v>1222</v>
      </c>
      <c r="N300" s="1" t="s">
        <v>175</v>
      </c>
      <c r="O300" s="1" t="s">
        <v>1221</v>
      </c>
      <c r="P300" s="1" t="s">
        <v>66</v>
      </c>
      <c r="Q300" s="1" t="s">
        <v>67</v>
      </c>
      <c r="R300" s="1" t="s">
        <v>67</v>
      </c>
      <c r="AV300" s="1" t="s">
        <v>52</v>
      </c>
      <c r="AW300" s="1" t="s">
        <v>1381</v>
      </c>
      <c r="AX300" s="1" t="s">
        <v>52</v>
      </c>
      <c r="AY300" s="1" t="s">
        <v>52</v>
      </c>
      <c r="AZ300" s="1" t="s">
        <v>52</v>
      </c>
    </row>
    <row r="301" spans="1:52" ht="30" customHeight="1" x14ac:dyDescent="0.3">
      <c r="A301" s="19" t="s">
        <v>641</v>
      </c>
      <c r="B301" s="19" t="s">
        <v>634</v>
      </c>
      <c r="C301" s="19" t="s">
        <v>635</v>
      </c>
      <c r="D301" s="20">
        <v>0.219</v>
      </c>
      <c r="E301" s="22">
        <f>단가대비표!O172</f>
        <v>0</v>
      </c>
      <c r="F301" s="25">
        <f>TRUNC(E301*D301,1)</f>
        <v>0</v>
      </c>
      <c r="G301" s="22">
        <f>단가대비표!P172</f>
        <v>0</v>
      </c>
      <c r="H301" s="25">
        <f>TRUNC(G301*D301,1)</f>
        <v>0</v>
      </c>
      <c r="I301" s="22">
        <f>단가대비표!V172</f>
        <v>0</v>
      </c>
      <c r="J301" s="25">
        <f>TRUNC(I301*D301,1)</f>
        <v>0</v>
      </c>
      <c r="K301" s="22">
        <f t="shared" si="54"/>
        <v>0</v>
      </c>
      <c r="L301" s="25">
        <f t="shared" si="54"/>
        <v>0</v>
      </c>
      <c r="M301" s="19" t="s">
        <v>52</v>
      </c>
      <c r="N301" s="1" t="s">
        <v>175</v>
      </c>
      <c r="O301" s="1" t="s">
        <v>642</v>
      </c>
      <c r="P301" s="1" t="s">
        <v>67</v>
      </c>
      <c r="Q301" s="1" t="s">
        <v>67</v>
      </c>
      <c r="R301" s="1" t="s">
        <v>66</v>
      </c>
      <c r="V301">
        <v>1</v>
      </c>
      <c r="AV301" s="1" t="s">
        <v>52</v>
      </c>
      <c r="AW301" s="1" t="s">
        <v>1382</v>
      </c>
      <c r="AX301" s="1" t="s">
        <v>52</v>
      </c>
      <c r="AY301" s="1" t="s">
        <v>52</v>
      </c>
      <c r="AZ301" s="1" t="s">
        <v>52</v>
      </c>
    </row>
    <row r="302" spans="1:52" ht="30" customHeight="1" x14ac:dyDescent="0.3">
      <c r="A302" s="19" t="s">
        <v>633</v>
      </c>
      <c r="B302" s="19" t="s">
        <v>634</v>
      </c>
      <c r="C302" s="19" t="s">
        <v>635</v>
      </c>
      <c r="D302" s="20">
        <v>0.14199999999999999</v>
      </c>
      <c r="E302" s="22">
        <f>단가대비표!O166</f>
        <v>0</v>
      </c>
      <c r="F302" s="25">
        <f>TRUNC(E302*D302,1)</f>
        <v>0</v>
      </c>
      <c r="G302" s="22">
        <f>단가대비표!P166</f>
        <v>0</v>
      </c>
      <c r="H302" s="25">
        <f>TRUNC(G302*D302,1)</f>
        <v>0</v>
      </c>
      <c r="I302" s="22">
        <f>단가대비표!V166</f>
        <v>0</v>
      </c>
      <c r="J302" s="25">
        <f>TRUNC(I302*D302,1)</f>
        <v>0</v>
      </c>
      <c r="K302" s="22">
        <f t="shared" si="54"/>
        <v>0</v>
      </c>
      <c r="L302" s="25">
        <f t="shared" si="54"/>
        <v>0</v>
      </c>
      <c r="M302" s="19" t="s">
        <v>52</v>
      </c>
      <c r="N302" s="1" t="s">
        <v>175</v>
      </c>
      <c r="O302" s="1" t="s">
        <v>636</v>
      </c>
      <c r="P302" s="1" t="s">
        <v>67</v>
      </c>
      <c r="Q302" s="1" t="s">
        <v>67</v>
      </c>
      <c r="R302" s="1" t="s">
        <v>66</v>
      </c>
      <c r="V302">
        <v>1</v>
      </c>
      <c r="AV302" s="1" t="s">
        <v>52</v>
      </c>
      <c r="AW302" s="1" t="s">
        <v>1383</v>
      </c>
      <c r="AX302" s="1" t="s">
        <v>52</v>
      </c>
      <c r="AY302" s="1" t="s">
        <v>52</v>
      </c>
      <c r="AZ302" s="1" t="s">
        <v>52</v>
      </c>
    </row>
    <row r="303" spans="1:52" ht="30" customHeight="1" x14ac:dyDescent="0.3">
      <c r="A303" s="19" t="s">
        <v>647</v>
      </c>
      <c r="B303" s="19" t="s">
        <v>1032</v>
      </c>
      <c r="C303" s="19" t="s">
        <v>630</v>
      </c>
      <c r="D303" s="20">
        <v>1</v>
      </c>
      <c r="E303" s="22">
        <f>TRUNC(SUMIF(V299:V303, RIGHTB(O303, 1), H299:H303)*U303, 2)</f>
        <v>0</v>
      </c>
      <c r="F303" s="25">
        <f>TRUNC(E303*D303,1)</f>
        <v>0</v>
      </c>
      <c r="G303" s="22">
        <v>0</v>
      </c>
      <c r="H303" s="25">
        <f>TRUNC(G303*D303,1)</f>
        <v>0</v>
      </c>
      <c r="I303" s="22">
        <v>0</v>
      </c>
      <c r="J303" s="25">
        <f>TRUNC(I303*D303,1)</f>
        <v>0</v>
      </c>
      <c r="K303" s="22">
        <f t="shared" si="54"/>
        <v>0</v>
      </c>
      <c r="L303" s="25">
        <f t="shared" si="54"/>
        <v>0</v>
      </c>
      <c r="M303" s="19" t="s">
        <v>52</v>
      </c>
      <c r="N303" s="1" t="s">
        <v>175</v>
      </c>
      <c r="O303" s="1" t="s">
        <v>649</v>
      </c>
      <c r="P303" s="1" t="s">
        <v>67</v>
      </c>
      <c r="Q303" s="1" t="s">
        <v>67</v>
      </c>
      <c r="R303" s="1" t="s">
        <v>67</v>
      </c>
      <c r="S303">
        <v>1</v>
      </c>
      <c r="T303">
        <v>0</v>
      </c>
      <c r="U303">
        <v>0.02</v>
      </c>
      <c r="AV303" s="1" t="s">
        <v>52</v>
      </c>
      <c r="AW303" s="1" t="s">
        <v>1384</v>
      </c>
      <c r="AX303" s="1" t="s">
        <v>52</v>
      </c>
      <c r="AY303" s="1" t="s">
        <v>52</v>
      </c>
      <c r="AZ303" s="1" t="s">
        <v>52</v>
      </c>
    </row>
    <row r="304" spans="1:52" ht="30" customHeight="1" x14ac:dyDescent="0.3">
      <c r="A304" s="19" t="s">
        <v>1027</v>
      </c>
      <c r="B304" s="19" t="s">
        <v>52</v>
      </c>
      <c r="C304" s="19" t="s">
        <v>52</v>
      </c>
      <c r="D304" s="20"/>
      <c r="E304" s="22"/>
      <c r="F304" s="25">
        <f>TRUNC(SUMIF(N299:N303, N298, F299:F303),0)</f>
        <v>0</v>
      </c>
      <c r="G304" s="22"/>
      <c r="H304" s="25">
        <f>TRUNC(SUMIF(N299:N303, N298, H299:H303),0)</f>
        <v>0</v>
      </c>
      <c r="I304" s="22"/>
      <c r="J304" s="25">
        <f>TRUNC(SUMIF(N299:N303, N298, J299:J303),0)</f>
        <v>0</v>
      </c>
      <c r="K304" s="22"/>
      <c r="L304" s="25">
        <f>F304+H304+J304</f>
        <v>0</v>
      </c>
      <c r="M304" s="19" t="s">
        <v>52</v>
      </c>
      <c r="N304" s="1" t="s">
        <v>117</v>
      </c>
      <c r="O304" s="1" t="s">
        <v>117</v>
      </c>
      <c r="P304" s="1" t="s">
        <v>52</v>
      </c>
      <c r="Q304" s="1" t="s">
        <v>52</v>
      </c>
      <c r="R304" s="1" t="s">
        <v>52</v>
      </c>
      <c r="AV304" s="1" t="s">
        <v>52</v>
      </c>
      <c r="AW304" s="1" t="s">
        <v>52</v>
      </c>
      <c r="AX304" s="1" t="s">
        <v>52</v>
      </c>
      <c r="AY304" s="1" t="s">
        <v>52</v>
      </c>
      <c r="AZ304" s="1" t="s">
        <v>52</v>
      </c>
    </row>
    <row r="305" spans="1:52" ht="30" customHeight="1" x14ac:dyDescent="0.3">
      <c r="A305" s="20"/>
      <c r="B305" s="20"/>
      <c r="C305" s="20"/>
      <c r="D305" s="20"/>
      <c r="E305" s="22"/>
      <c r="F305" s="25"/>
      <c r="G305" s="22"/>
      <c r="H305" s="25"/>
      <c r="I305" s="22"/>
      <c r="J305" s="25"/>
      <c r="K305" s="22"/>
      <c r="L305" s="25"/>
      <c r="M305" s="20"/>
    </row>
    <row r="306" spans="1:52" ht="30" customHeight="1" x14ac:dyDescent="0.3">
      <c r="A306" s="16" t="s">
        <v>1385</v>
      </c>
      <c r="B306" s="17"/>
      <c r="C306" s="17"/>
      <c r="D306" s="17"/>
      <c r="E306" s="21"/>
      <c r="F306" s="24"/>
      <c r="G306" s="21"/>
      <c r="H306" s="24"/>
      <c r="I306" s="21"/>
      <c r="J306" s="24"/>
      <c r="K306" s="21"/>
      <c r="L306" s="24"/>
      <c r="M306" s="18"/>
      <c r="N306" s="1" t="s">
        <v>109</v>
      </c>
    </row>
    <row r="307" spans="1:52" ht="30" customHeight="1" x14ac:dyDescent="0.3">
      <c r="A307" s="19" t="s">
        <v>1387</v>
      </c>
      <c r="B307" s="19" t="s">
        <v>634</v>
      </c>
      <c r="C307" s="19" t="s">
        <v>635</v>
      </c>
      <c r="D307" s="20">
        <v>0.1</v>
      </c>
      <c r="E307" s="22">
        <f>단가대비표!O173</f>
        <v>0</v>
      </c>
      <c r="F307" s="25">
        <f>TRUNC(E307*D307,1)</f>
        <v>0</v>
      </c>
      <c r="G307" s="22">
        <f>단가대비표!P173</f>
        <v>0</v>
      </c>
      <c r="H307" s="25">
        <f>TRUNC(G307*D307,1)</f>
        <v>0</v>
      </c>
      <c r="I307" s="22">
        <f>단가대비표!V173</f>
        <v>0</v>
      </c>
      <c r="J307" s="25">
        <f>TRUNC(I307*D307,1)</f>
        <v>0</v>
      </c>
      <c r="K307" s="22">
        <f t="shared" ref="K307:L309" si="55">TRUNC(E307+G307+I307,1)</f>
        <v>0</v>
      </c>
      <c r="L307" s="25">
        <f t="shared" si="55"/>
        <v>0</v>
      </c>
      <c r="M307" s="19" t="s">
        <v>52</v>
      </c>
      <c r="N307" s="1" t="s">
        <v>109</v>
      </c>
      <c r="O307" s="1" t="s">
        <v>1388</v>
      </c>
      <c r="P307" s="1" t="s">
        <v>67</v>
      </c>
      <c r="Q307" s="1" t="s">
        <v>67</v>
      </c>
      <c r="R307" s="1" t="s">
        <v>66</v>
      </c>
      <c r="V307">
        <v>1</v>
      </c>
      <c r="AV307" s="1" t="s">
        <v>52</v>
      </c>
      <c r="AW307" s="1" t="s">
        <v>1389</v>
      </c>
      <c r="AX307" s="1" t="s">
        <v>52</v>
      </c>
      <c r="AY307" s="1" t="s">
        <v>52</v>
      </c>
      <c r="AZ307" s="1" t="s">
        <v>52</v>
      </c>
    </row>
    <row r="308" spans="1:52" ht="30" customHeight="1" x14ac:dyDescent="0.3">
      <c r="A308" s="19" t="s">
        <v>633</v>
      </c>
      <c r="B308" s="19" t="s">
        <v>634</v>
      </c>
      <c r="C308" s="19" t="s">
        <v>635</v>
      </c>
      <c r="D308" s="20">
        <v>1.0999999999999999E-2</v>
      </c>
      <c r="E308" s="22">
        <f>단가대비표!O166</f>
        <v>0</v>
      </c>
      <c r="F308" s="25">
        <f>TRUNC(E308*D308,1)</f>
        <v>0</v>
      </c>
      <c r="G308" s="22">
        <f>단가대비표!P166</f>
        <v>0</v>
      </c>
      <c r="H308" s="25">
        <f>TRUNC(G308*D308,1)</f>
        <v>0</v>
      </c>
      <c r="I308" s="22">
        <f>단가대비표!V166</f>
        <v>0</v>
      </c>
      <c r="J308" s="25">
        <f>TRUNC(I308*D308,1)</f>
        <v>0</v>
      </c>
      <c r="K308" s="22">
        <f t="shared" si="55"/>
        <v>0</v>
      </c>
      <c r="L308" s="25">
        <f t="shared" si="55"/>
        <v>0</v>
      </c>
      <c r="M308" s="19" t="s">
        <v>52</v>
      </c>
      <c r="N308" s="1" t="s">
        <v>109</v>
      </c>
      <c r="O308" s="1" t="s">
        <v>636</v>
      </c>
      <c r="P308" s="1" t="s">
        <v>67</v>
      </c>
      <c r="Q308" s="1" t="s">
        <v>67</v>
      </c>
      <c r="R308" s="1" t="s">
        <v>66</v>
      </c>
      <c r="V308">
        <v>1</v>
      </c>
      <c r="AV308" s="1" t="s">
        <v>52</v>
      </c>
      <c r="AW308" s="1" t="s">
        <v>1390</v>
      </c>
      <c r="AX308" s="1" t="s">
        <v>52</v>
      </c>
      <c r="AY308" s="1" t="s">
        <v>52</v>
      </c>
      <c r="AZ308" s="1" t="s">
        <v>52</v>
      </c>
    </row>
    <row r="309" spans="1:52" ht="30" customHeight="1" x14ac:dyDescent="0.3">
      <c r="A309" s="19" t="s">
        <v>647</v>
      </c>
      <c r="B309" s="19" t="s">
        <v>1032</v>
      </c>
      <c r="C309" s="19" t="s">
        <v>630</v>
      </c>
      <c r="D309" s="20">
        <v>1</v>
      </c>
      <c r="E309" s="22">
        <f>TRUNC(SUMIF(V307:V309, RIGHTB(O309, 1), H307:H309)*U309, 2)</f>
        <v>0</v>
      </c>
      <c r="F309" s="25">
        <f>TRUNC(E309*D309,1)</f>
        <v>0</v>
      </c>
      <c r="G309" s="22">
        <v>0</v>
      </c>
      <c r="H309" s="25">
        <f>TRUNC(G309*D309,1)</f>
        <v>0</v>
      </c>
      <c r="I309" s="22">
        <v>0</v>
      </c>
      <c r="J309" s="25">
        <f>TRUNC(I309*D309,1)</f>
        <v>0</v>
      </c>
      <c r="K309" s="22">
        <f t="shared" si="55"/>
        <v>0</v>
      </c>
      <c r="L309" s="25">
        <f t="shared" si="55"/>
        <v>0</v>
      </c>
      <c r="M309" s="19" t="s">
        <v>52</v>
      </c>
      <c r="N309" s="1" t="s">
        <v>109</v>
      </c>
      <c r="O309" s="1" t="s">
        <v>649</v>
      </c>
      <c r="P309" s="1" t="s">
        <v>67</v>
      </c>
      <c r="Q309" s="1" t="s">
        <v>67</v>
      </c>
      <c r="R309" s="1" t="s">
        <v>67</v>
      </c>
      <c r="S309">
        <v>1</v>
      </c>
      <c r="T309">
        <v>0</v>
      </c>
      <c r="U309">
        <v>0.02</v>
      </c>
      <c r="AV309" s="1" t="s">
        <v>52</v>
      </c>
      <c r="AW309" s="1" t="s">
        <v>1391</v>
      </c>
      <c r="AX309" s="1" t="s">
        <v>52</v>
      </c>
      <c r="AY309" s="1" t="s">
        <v>52</v>
      </c>
      <c r="AZ309" s="1" t="s">
        <v>52</v>
      </c>
    </row>
    <row r="310" spans="1:52" ht="30" customHeight="1" x14ac:dyDescent="0.3">
      <c r="A310" s="19" t="s">
        <v>1027</v>
      </c>
      <c r="B310" s="19" t="s">
        <v>52</v>
      </c>
      <c r="C310" s="19" t="s">
        <v>52</v>
      </c>
      <c r="D310" s="20"/>
      <c r="E310" s="22"/>
      <c r="F310" s="25">
        <f>TRUNC(SUMIF(N307:N309, N306, F307:F309),0)</f>
        <v>0</v>
      </c>
      <c r="G310" s="22"/>
      <c r="H310" s="25">
        <f>TRUNC(SUMIF(N307:N309, N306, H307:H309),0)</f>
        <v>0</v>
      </c>
      <c r="I310" s="22"/>
      <c r="J310" s="25">
        <f>TRUNC(SUMIF(N307:N309, N306, J307:J309),0)</f>
        <v>0</v>
      </c>
      <c r="K310" s="22"/>
      <c r="L310" s="25">
        <f>F310+H310+J310</f>
        <v>0</v>
      </c>
      <c r="M310" s="19" t="s">
        <v>52</v>
      </c>
      <c r="N310" s="1" t="s">
        <v>117</v>
      </c>
      <c r="O310" s="1" t="s">
        <v>117</v>
      </c>
      <c r="P310" s="1" t="s">
        <v>52</v>
      </c>
      <c r="Q310" s="1" t="s">
        <v>52</v>
      </c>
      <c r="R310" s="1" t="s">
        <v>52</v>
      </c>
      <c r="AV310" s="1" t="s">
        <v>52</v>
      </c>
      <c r="AW310" s="1" t="s">
        <v>52</v>
      </c>
      <c r="AX310" s="1" t="s">
        <v>52</v>
      </c>
      <c r="AY310" s="1" t="s">
        <v>52</v>
      </c>
      <c r="AZ310" s="1" t="s">
        <v>52</v>
      </c>
    </row>
    <row r="311" spans="1:52" ht="30" customHeight="1" x14ac:dyDescent="0.3">
      <c r="A311" s="20"/>
      <c r="B311" s="20"/>
      <c r="C311" s="20"/>
      <c r="D311" s="20"/>
      <c r="E311" s="22"/>
      <c r="F311" s="25"/>
      <c r="G311" s="22"/>
      <c r="H311" s="25"/>
      <c r="I311" s="22"/>
      <c r="J311" s="25"/>
      <c r="K311" s="22"/>
      <c r="L311" s="25"/>
      <c r="M311" s="20"/>
    </row>
    <row r="312" spans="1:52" ht="30" customHeight="1" x14ac:dyDescent="0.3">
      <c r="A312" s="16" t="s">
        <v>1392</v>
      </c>
      <c r="B312" s="17"/>
      <c r="C312" s="17"/>
      <c r="D312" s="17"/>
      <c r="E312" s="21"/>
      <c r="F312" s="24"/>
      <c r="G312" s="21"/>
      <c r="H312" s="24"/>
      <c r="I312" s="21"/>
      <c r="J312" s="24"/>
      <c r="K312" s="21"/>
      <c r="L312" s="24"/>
      <c r="M312" s="18"/>
      <c r="N312" s="1" t="s">
        <v>100</v>
      </c>
    </row>
    <row r="313" spans="1:52" ht="30" customHeight="1" x14ac:dyDescent="0.3">
      <c r="A313" s="19" t="s">
        <v>1393</v>
      </c>
      <c r="B313" s="19" t="s">
        <v>1394</v>
      </c>
      <c r="C313" s="19" t="s">
        <v>98</v>
      </c>
      <c r="D313" s="20">
        <v>1</v>
      </c>
      <c r="E313" s="22">
        <f>단가대비표!O58</f>
        <v>0</v>
      </c>
      <c r="F313" s="25">
        <f>TRUNC(E313*D313,1)</f>
        <v>0</v>
      </c>
      <c r="G313" s="22">
        <f>단가대비표!P58</f>
        <v>0</v>
      </c>
      <c r="H313" s="25">
        <f>TRUNC(G313*D313,1)</f>
        <v>0</v>
      </c>
      <c r="I313" s="22">
        <f>단가대비표!V58</f>
        <v>0</v>
      </c>
      <c r="J313" s="25">
        <f>TRUNC(I313*D313,1)</f>
        <v>0</v>
      </c>
      <c r="K313" s="22">
        <f t="shared" ref="K313:L316" si="56">TRUNC(E313+G313+I313,1)</f>
        <v>0</v>
      </c>
      <c r="L313" s="25">
        <f t="shared" si="56"/>
        <v>0</v>
      </c>
      <c r="M313" s="19" t="s">
        <v>52</v>
      </c>
      <c r="N313" s="1" t="s">
        <v>100</v>
      </c>
      <c r="O313" s="1" t="s">
        <v>1395</v>
      </c>
      <c r="P313" s="1" t="s">
        <v>67</v>
      </c>
      <c r="Q313" s="1" t="s">
        <v>67</v>
      </c>
      <c r="R313" s="1" t="s">
        <v>66</v>
      </c>
      <c r="V313">
        <v>1</v>
      </c>
      <c r="AV313" s="1" t="s">
        <v>52</v>
      </c>
      <c r="AW313" s="1" t="s">
        <v>1396</v>
      </c>
      <c r="AX313" s="1" t="s">
        <v>52</v>
      </c>
      <c r="AY313" s="1" t="s">
        <v>52</v>
      </c>
      <c r="AZ313" s="1" t="s">
        <v>52</v>
      </c>
    </row>
    <row r="314" spans="1:52" ht="30" customHeight="1" x14ac:dyDescent="0.3">
      <c r="A314" s="19" t="s">
        <v>1387</v>
      </c>
      <c r="B314" s="19" t="s">
        <v>634</v>
      </c>
      <c r="C314" s="19" t="s">
        <v>635</v>
      </c>
      <c r="D314" s="20">
        <v>0.1</v>
      </c>
      <c r="E314" s="22">
        <f>단가대비표!O173</f>
        <v>0</v>
      </c>
      <c r="F314" s="25">
        <f>TRUNC(E314*D314,1)</f>
        <v>0</v>
      </c>
      <c r="G314" s="22">
        <f>단가대비표!P173</f>
        <v>0</v>
      </c>
      <c r="H314" s="25">
        <f>TRUNC(G314*D314,1)</f>
        <v>0</v>
      </c>
      <c r="I314" s="22">
        <f>단가대비표!V173</f>
        <v>0</v>
      </c>
      <c r="J314" s="25">
        <f>TRUNC(I314*D314,1)</f>
        <v>0</v>
      </c>
      <c r="K314" s="22">
        <f t="shared" si="56"/>
        <v>0</v>
      </c>
      <c r="L314" s="25">
        <f t="shared" si="56"/>
        <v>0</v>
      </c>
      <c r="M314" s="19" t="s">
        <v>52</v>
      </c>
      <c r="N314" s="1" t="s">
        <v>100</v>
      </c>
      <c r="O314" s="1" t="s">
        <v>1388</v>
      </c>
      <c r="P314" s="1" t="s">
        <v>67</v>
      </c>
      <c r="Q314" s="1" t="s">
        <v>67</v>
      </c>
      <c r="R314" s="1" t="s">
        <v>66</v>
      </c>
      <c r="V314">
        <v>1</v>
      </c>
      <c r="AV314" s="1" t="s">
        <v>52</v>
      </c>
      <c r="AW314" s="1" t="s">
        <v>1397</v>
      </c>
      <c r="AX314" s="1" t="s">
        <v>52</v>
      </c>
      <c r="AY314" s="1" t="s">
        <v>52</v>
      </c>
      <c r="AZ314" s="1" t="s">
        <v>52</v>
      </c>
    </row>
    <row r="315" spans="1:52" ht="30" customHeight="1" x14ac:dyDescent="0.3">
      <c r="A315" s="19" t="s">
        <v>633</v>
      </c>
      <c r="B315" s="19" t="s">
        <v>634</v>
      </c>
      <c r="C315" s="19" t="s">
        <v>635</v>
      </c>
      <c r="D315" s="20">
        <v>1.0999999999999999E-2</v>
      </c>
      <c r="E315" s="22">
        <f>단가대비표!O166</f>
        <v>0</v>
      </c>
      <c r="F315" s="25">
        <f>TRUNC(E315*D315,1)</f>
        <v>0</v>
      </c>
      <c r="G315" s="22">
        <f>단가대비표!P166</f>
        <v>0</v>
      </c>
      <c r="H315" s="25">
        <f>TRUNC(G315*D315,1)</f>
        <v>0</v>
      </c>
      <c r="I315" s="22">
        <f>단가대비표!V166</f>
        <v>0</v>
      </c>
      <c r="J315" s="25">
        <f>TRUNC(I315*D315,1)</f>
        <v>0</v>
      </c>
      <c r="K315" s="22">
        <f t="shared" si="56"/>
        <v>0</v>
      </c>
      <c r="L315" s="25">
        <f t="shared" si="56"/>
        <v>0</v>
      </c>
      <c r="M315" s="19" t="s">
        <v>52</v>
      </c>
      <c r="N315" s="1" t="s">
        <v>100</v>
      </c>
      <c r="O315" s="1" t="s">
        <v>636</v>
      </c>
      <c r="P315" s="1" t="s">
        <v>67</v>
      </c>
      <c r="Q315" s="1" t="s">
        <v>67</v>
      </c>
      <c r="R315" s="1" t="s">
        <v>66</v>
      </c>
      <c r="V315">
        <v>1</v>
      </c>
      <c r="AV315" s="1" t="s">
        <v>52</v>
      </c>
      <c r="AW315" s="1" t="s">
        <v>1398</v>
      </c>
      <c r="AX315" s="1" t="s">
        <v>52</v>
      </c>
      <c r="AY315" s="1" t="s">
        <v>52</v>
      </c>
      <c r="AZ315" s="1" t="s">
        <v>52</v>
      </c>
    </row>
    <row r="316" spans="1:52" ht="30" customHeight="1" x14ac:dyDescent="0.3">
      <c r="A316" s="19" t="s">
        <v>647</v>
      </c>
      <c r="B316" s="19" t="s">
        <v>1032</v>
      </c>
      <c r="C316" s="19" t="s">
        <v>630</v>
      </c>
      <c r="D316" s="20">
        <v>1</v>
      </c>
      <c r="E316" s="22">
        <f>TRUNC(SUMIF(V313:V316, RIGHTB(O316, 1), H313:H316)*U316, 2)</f>
        <v>0</v>
      </c>
      <c r="F316" s="25">
        <f>TRUNC(E316*D316,1)</f>
        <v>0</v>
      </c>
      <c r="G316" s="22">
        <v>0</v>
      </c>
      <c r="H316" s="25">
        <f>TRUNC(G316*D316,1)</f>
        <v>0</v>
      </c>
      <c r="I316" s="22">
        <v>0</v>
      </c>
      <c r="J316" s="25">
        <f>TRUNC(I316*D316,1)</f>
        <v>0</v>
      </c>
      <c r="K316" s="22">
        <f t="shared" si="56"/>
        <v>0</v>
      </c>
      <c r="L316" s="25">
        <f t="shared" si="56"/>
        <v>0</v>
      </c>
      <c r="M316" s="19" t="s">
        <v>52</v>
      </c>
      <c r="N316" s="1" t="s">
        <v>100</v>
      </c>
      <c r="O316" s="1" t="s">
        <v>649</v>
      </c>
      <c r="P316" s="1" t="s">
        <v>67</v>
      </c>
      <c r="Q316" s="1" t="s">
        <v>67</v>
      </c>
      <c r="R316" s="1" t="s">
        <v>67</v>
      </c>
      <c r="S316">
        <v>1</v>
      </c>
      <c r="T316">
        <v>0</v>
      </c>
      <c r="U316">
        <v>0.02</v>
      </c>
      <c r="AV316" s="1" t="s">
        <v>52</v>
      </c>
      <c r="AW316" s="1" t="s">
        <v>1399</v>
      </c>
      <c r="AX316" s="1" t="s">
        <v>52</v>
      </c>
      <c r="AY316" s="1" t="s">
        <v>52</v>
      </c>
      <c r="AZ316" s="1" t="s">
        <v>52</v>
      </c>
    </row>
    <row r="317" spans="1:52" ht="30" customHeight="1" x14ac:dyDescent="0.3">
      <c r="A317" s="19" t="s">
        <v>1027</v>
      </c>
      <c r="B317" s="19" t="s">
        <v>52</v>
      </c>
      <c r="C317" s="19" t="s">
        <v>52</v>
      </c>
      <c r="D317" s="20"/>
      <c r="E317" s="22"/>
      <c r="F317" s="25">
        <f>TRUNC(SUMIF(N313:N316, N312, F313:F316),0)</f>
        <v>0</v>
      </c>
      <c r="G317" s="22"/>
      <c r="H317" s="25">
        <f>TRUNC(SUMIF(N313:N316, N312, H313:H316),0)</f>
        <v>0</v>
      </c>
      <c r="I317" s="22"/>
      <c r="J317" s="25">
        <f>TRUNC(SUMIF(N313:N316, N312, J313:J316),0)</f>
        <v>0</v>
      </c>
      <c r="K317" s="22"/>
      <c r="L317" s="25">
        <f>F317+H317+J317</f>
        <v>0</v>
      </c>
      <c r="M317" s="19" t="s">
        <v>52</v>
      </c>
      <c r="N317" s="1" t="s">
        <v>117</v>
      </c>
      <c r="O317" s="1" t="s">
        <v>117</v>
      </c>
      <c r="P317" s="1" t="s">
        <v>52</v>
      </c>
      <c r="Q317" s="1" t="s">
        <v>52</v>
      </c>
      <c r="R317" s="1" t="s">
        <v>52</v>
      </c>
      <c r="AV317" s="1" t="s">
        <v>52</v>
      </c>
      <c r="AW317" s="1" t="s">
        <v>52</v>
      </c>
      <c r="AX317" s="1" t="s">
        <v>52</v>
      </c>
      <c r="AY317" s="1" t="s">
        <v>52</v>
      </c>
      <c r="AZ317" s="1" t="s">
        <v>52</v>
      </c>
    </row>
    <row r="318" spans="1:52" ht="30" customHeight="1" x14ac:dyDescent="0.3">
      <c r="A318" s="20"/>
      <c r="B318" s="20"/>
      <c r="C318" s="20"/>
      <c r="D318" s="20"/>
      <c r="E318" s="22"/>
      <c r="F318" s="25"/>
      <c r="G318" s="22"/>
      <c r="H318" s="25"/>
      <c r="I318" s="22"/>
      <c r="J318" s="25"/>
      <c r="K318" s="22"/>
      <c r="L318" s="25"/>
      <c r="M318" s="20"/>
    </row>
    <row r="319" spans="1:52" ht="30" customHeight="1" x14ac:dyDescent="0.3">
      <c r="A319" s="16" t="s">
        <v>1400</v>
      </c>
      <c r="B319" s="17"/>
      <c r="C319" s="17"/>
      <c r="D319" s="17"/>
      <c r="E319" s="21"/>
      <c r="F319" s="24"/>
      <c r="G319" s="21"/>
      <c r="H319" s="24"/>
      <c r="I319" s="21"/>
      <c r="J319" s="24"/>
      <c r="K319" s="21"/>
      <c r="L319" s="24"/>
      <c r="M319" s="18"/>
      <c r="N319" s="1" t="s">
        <v>104</v>
      </c>
    </row>
    <row r="320" spans="1:52" ht="30" customHeight="1" x14ac:dyDescent="0.3">
      <c r="A320" s="19" t="s">
        <v>96</v>
      </c>
      <c r="B320" s="19" t="s">
        <v>1401</v>
      </c>
      <c r="C320" s="19" t="s">
        <v>98</v>
      </c>
      <c r="D320" s="20">
        <v>1</v>
      </c>
      <c r="E320" s="22">
        <f>단가대비표!O57</f>
        <v>0</v>
      </c>
      <c r="F320" s="25">
        <f>TRUNC(E320*D320,1)</f>
        <v>0</v>
      </c>
      <c r="G320" s="22">
        <f>단가대비표!P57</f>
        <v>0</v>
      </c>
      <c r="H320" s="25">
        <f>TRUNC(G320*D320,1)</f>
        <v>0</v>
      </c>
      <c r="I320" s="22">
        <f>단가대비표!V57</f>
        <v>0</v>
      </c>
      <c r="J320" s="25">
        <f>TRUNC(I320*D320,1)</f>
        <v>0</v>
      </c>
      <c r="K320" s="22">
        <f t="shared" ref="K320:L323" si="57">TRUNC(E320+G320+I320,1)</f>
        <v>0</v>
      </c>
      <c r="L320" s="25">
        <f t="shared" si="57"/>
        <v>0</v>
      </c>
      <c r="M320" s="19" t="s">
        <v>52</v>
      </c>
      <c r="N320" s="1" t="s">
        <v>104</v>
      </c>
      <c r="O320" s="1" t="s">
        <v>1402</v>
      </c>
      <c r="P320" s="1" t="s">
        <v>67</v>
      </c>
      <c r="Q320" s="1" t="s">
        <v>67</v>
      </c>
      <c r="R320" s="1" t="s">
        <v>66</v>
      </c>
      <c r="V320">
        <v>1</v>
      </c>
      <c r="AV320" s="1" t="s">
        <v>52</v>
      </c>
      <c r="AW320" s="1" t="s">
        <v>1403</v>
      </c>
      <c r="AX320" s="1" t="s">
        <v>52</v>
      </c>
      <c r="AY320" s="1" t="s">
        <v>52</v>
      </c>
      <c r="AZ320" s="1" t="s">
        <v>52</v>
      </c>
    </row>
    <row r="321" spans="1:52" ht="30" customHeight="1" x14ac:dyDescent="0.3">
      <c r="A321" s="19" t="s">
        <v>1387</v>
      </c>
      <c r="B321" s="19" t="s">
        <v>634</v>
      </c>
      <c r="C321" s="19" t="s">
        <v>635</v>
      </c>
      <c r="D321" s="20">
        <v>0.1</v>
      </c>
      <c r="E321" s="22">
        <f>단가대비표!O173</f>
        <v>0</v>
      </c>
      <c r="F321" s="25">
        <f>TRUNC(E321*D321,1)</f>
        <v>0</v>
      </c>
      <c r="G321" s="22">
        <f>단가대비표!P173</f>
        <v>0</v>
      </c>
      <c r="H321" s="25">
        <f>TRUNC(G321*D321,1)</f>
        <v>0</v>
      </c>
      <c r="I321" s="22">
        <f>단가대비표!V173</f>
        <v>0</v>
      </c>
      <c r="J321" s="25">
        <f>TRUNC(I321*D321,1)</f>
        <v>0</v>
      </c>
      <c r="K321" s="22">
        <f t="shared" si="57"/>
        <v>0</v>
      </c>
      <c r="L321" s="25">
        <f t="shared" si="57"/>
        <v>0</v>
      </c>
      <c r="M321" s="19" t="s">
        <v>52</v>
      </c>
      <c r="N321" s="1" t="s">
        <v>104</v>
      </c>
      <c r="O321" s="1" t="s">
        <v>1388</v>
      </c>
      <c r="P321" s="1" t="s">
        <v>67</v>
      </c>
      <c r="Q321" s="1" t="s">
        <v>67</v>
      </c>
      <c r="R321" s="1" t="s">
        <v>66</v>
      </c>
      <c r="V321">
        <v>1</v>
      </c>
      <c r="AV321" s="1" t="s">
        <v>52</v>
      </c>
      <c r="AW321" s="1" t="s">
        <v>1404</v>
      </c>
      <c r="AX321" s="1" t="s">
        <v>52</v>
      </c>
      <c r="AY321" s="1" t="s">
        <v>52</v>
      </c>
      <c r="AZ321" s="1" t="s">
        <v>52</v>
      </c>
    </row>
    <row r="322" spans="1:52" ht="30" customHeight="1" x14ac:dyDescent="0.3">
      <c r="A322" s="19" t="s">
        <v>633</v>
      </c>
      <c r="B322" s="19" t="s">
        <v>634</v>
      </c>
      <c r="C322" s="19" t="s">
        <v>635</v>
      </c>
      <c r="D322" s="20">
        <v>1.0999999999999999E-2</v>
      </c>
      <c r="E322" s="22">
        <f>단가대비표!O166</f>
        <v>0</v>
      </c>
      <c r="F322" s="25">
        <f>TRUNC(E322*D322,1)</f>
        <v>0</v>
      </c>
      <c r="G322" s="22">
        <f>단가대비표!P166</f>
        <v>0</v>
      </c>
      <c r="H322" s="25">
        <f>TRUNC(G322*D322,1)</f>
        <v>0</v>
      </c>
      <c r="I322" s="22">
        <f>단가대비표!V166</f>
        <v>0</v>
      </c>
      <c r="J322" s="25">
        <f>TRUNC(I322*D322,1)</f>
        <v>0</v>
      </c>
      <c r="K322" s="22">
        <f t="shared" si="57"/>
        <v>0</v>
      </c>
      <c r="L322" s="25">
        <f t="shared" si="57"/>
        <v>0</v>
      </c>
      <c r="M322" s="19" t="s">
        <v>52</v>
      </c>
      <c r="N322" s="1" t="s">
        <v>104</v>
      </c>
      <c r="O322" s="1" t="s">
        <v>636</v>
      </c>
      <c r="P322" s="1" t="s">
        <v>67</v>
      </c>
      <c r="Q322" s="1" t="s">
        <v>67</v>
      </c>
      <c r="R322" s="1" t="s">
        <v>66</v>
      </c>
      <c r="V322">
        <v>1</v>
      </c>
      <c r="AV322" s="1" t="s">
        <v>52</v>
      </c>
      <c r="AW322" s="1" t="s">
        <v>1405</v>
      </c>
      <c r="AX322" s="1" t="s">
        <v>52</v>
      </c>
      <c r="AY322" s="1" t="s">
        <v>52</v>
      </c>
      <c r="AZ322" s="1" t="s">
        <v>52</v>
      </c>
    </row>
    <row r="323" spans="1:52" ht="30" customHeight="1" x14ac:dyDescent="0.3">
      <c r="A323" s="19" t="s">
        <v>647</v>
      </c>
      <c r="B323" s="19" t="s">
        <v>1032</v>
      </c>
      <c r="C323" s="19" t="s">
        <v>630</v>
      </c>
      <c r="D323" s="20">
        <v>1</v>
      </c>
      <c r="E323" s="22">
        <f>TRUNC(SUMIF(V320:V323, RIGHTB(O323, 1), H320:H323)*U323, 2)</f>
        <v>0</v>
      </c>
      <c r="F323" s="25">
        <f>TRUNC(E323*D323,1)</f>
        <v>0</v>
      </c>
      <c r="G323" s="22">
        <v>0</v>
      </c>
      <c r="H323" s="25">
        <f>TRUNC(G323*D323,1)</f>
        <v>0</v>
      </c>
      <c r="I323" s="22">
        <v>0</v>
      </c>
      <c r="J323" s="25">
        <f>TRUNC(I323*D323,1)</f>
        <v>0</v>
      </c>
      <c r="K323" s="22">
        <f t="shared" si="57"/>
        <v>0</v>
      </c>
      <c r="L323" s="25">
        <f t="shared" si="57"/>
        <v>0</v>
      </c>
      <c r="M323" s="19" t="s">
        <v>52</v>
      </c>
      <c r="N323" s="1" t="s">
        <v>104</v>
      </c>
      <c r="O323" s="1" t="s">
        <v>649</v>
      </c>
      <c r="P323" s="1" t="s">
        <v>67</v>
      </c>
      <c r="Q323" s="1" t="s">
        <v>67</v>
      </c>
      <c r="R323" s="1" t="s">
        <v>67</v>
      </c>
      <c r="S323">
        <v>1</v>
      </c>
      <c r="T323">
        <v>0</v>
      </c>
      <c r="U323">
        <v>0.02</v>
      </c>
      <c r="AV323" s="1" t="s">
        <v>52</v>
      </c>
      <c r="AW323" s="1" t="s">
        <v>1406</v>
      </c>
      <c r="AX323" s="1" t="s">
        <v>52</v>
      </c>
      <c r="AY323" s="1" t="s">
        <v>52</v>
      </c>
      <c r="AZ323" s="1" t="s">
        <v>52</v>
      </c>
    </row>
    <row r="324" spans="1:52" ht="30" customHeight="1" x14ac:dyDescent="0.3">
      <c r="A324" s="19" t="s">
        <v>1027</v>
      </c>
      <c r="B324" s="19" t="s">
        <v>52</v>
      </c>
      <c r="C324" s="19" t="s">
        <v>52</v>
      </c>
      <c r="D324" s="20"/>
      <c r="E324" s="22"/>
      <c r="F324" s="25">
        <f>TRUNC(SUMIF(N320:N323, N319, F320:F323),0)</f>
        <v>0</v>
      </c>
      <c r="G324" s="22"/>
      <c r="H324" s="25">
        <f>TRUNC(SUMIF(N320:N323, N319, H320:H323),0)</f>
        <v>0</v>
      </c>
      <c r="I324" s="22"/>
      <c r="J324" s="25">
        <f>TRUNC(SUMIF(N320:N323, N319, J320:J323),0)</f>
        <v>0</v>
      </c>
      <c r="K324" s="22"/>
      <c r="L324" s="25">
        <f>F324+H324+J324</f>
        <v>0</v>
      </c>
      <c r="M324" s="19" t="s">
        <v>52</v>
      </c>
      <c r="N324" s="1" t="s">
        <v>117</v>
      </c>
      <c r="O324" s="1" t="s">
        <v>117</v>
      </c>
      <c r="P324" s="1" t="s">
        <v>52</v>
      </c>
      <c r="Q324" s="1" t="s">
        <v>52</v>
      </c>
      <c r="R324" s="1" t="s">
        <v>52</v>
      </c>
      <c r="AV324" s="1" t="s">
        <v>52</v>
      </c>
      <c r="AW324" s="1" t="s">
        <v>52</v>
      </c>
      <c r="AX324" s="1" t="s">
        <v>52</v>
      </c>
      <c r="AY324" s="1" t="s">
        <v>52</v>
      </c>
      <c r="AZ324" s="1" t="s">
        <v>52</v>
      </c>
    </row>
    <row r="325" spans="1:52" ht="30" customHeight="1" x14ac:dyDescent="0.3">
      <c r="A325" s="20"/>
      <c r="B325" s="20"/>
      <c r="C325" s="20"/>
      <c r="D325" s="20"/>
      <c r="E325" s="22"/>
      <c r="F325" s="25"/>
      <c r="G325" s="22"/>
      <c r="H325" s="25"/>
      <c r="I325" s="22"/>
      <c r="J325" s="25"/>
      <c r="K325" s="22"/>
      <c r="L325" s="25"/>
      <c r="M325" s="20"/>
    </row>
    <row r="326" spans="1:52" ht="30" customHeight="1" x14ac:dyDescent="0.3">
      <c r="A326" s="16" t="s">
        <v>1407</v>
      </c>
      <c r="B326" s="17"/>
      <c r="C326" s="17"/>
      <c r="D326" s="17"/>
      <c r="E326" s="21"/>
      <c r="F326" s="24"/>
      <c r="G326" s="21"/>
      <c r="H326" s="24"/>
      <c r="I326" s="21"/>
      <c r="J326" s="24"/>
      <c r="K326" s="21"/>
      <c r="L326" s="24"/>
      <c r="M326" s="18"/>
      <c r="N326" s="1" t="s">
        <v>65</v>
      </c>
    </row>
    <row r="327" spans="1:52" ht="30" customHeight="1" x14ac:dyDescent="0.3">
      <c r="A327" s="19" t="s">
        <v>61</v>
      </c>
      <c r="B327" s="19" t="s">
        <v>1409</v>
      </c>
      <c r="C327" s="19" t="s">
        <v>63</v>
      </c>
      <c r="D327" s="20">
        <v>1</v>
      </c>
      <c r="E327" s="22">
        <f>단가대비표!O19</f>
        <v>0</v>
      </c>
      <c r="F327" s="25">
        <f>TRUNC(E327*D327,1)</f>
        <v>0</v>
      </c>
      <c r="G327" s="22">
        <f>단가대비표!P19</f>
        <v>0</v>
      </c>
      <c r="H327" s="25">
        <f>TRUNC(G327*D327,1)</f>
        <v>0</v>
      </c>
      <c r="I327" s="22">
        <f>단가대비표!V19</f>
        <v>0</v>
      </c>
      <c r="J327" s="25">
        <f>TRUNC(I327*D327,1)</f>
        <v>0</v>
      </c>
      <c r="K327" s="22">
        <f t="shared" ref="K327:L330" si="58">TRUNC(E327+G327+I327,1)</f>
        <v>0</v>
      </c>
      <c r="L327" s="25">
        <f t="shared" si="58"/>
        <v>0</v>
      </c>
      <c r="M327" s="19" t="s">
        <v>52</v>
      </c>
      <c r="N327" s="1" t="s">
        <v>65</v>
      </c>
      <c r="O327" s="1" t="s">
        <v>1410</v>
      </c>
      <c r="P327" s="1" t="s">
        <v>67</v>
      </c>
      <c r="Q327" s="1" t="s">
        <v>67</v>
      </c>
      <c r="R327" s="1" t="s">
        <v>66</v>
      </c>
      <c r="AV327" s="1" t="s">
        <v>52</v>
      </c>
      <c r="AW327" s="1" t="s">
        <v>1411</v>
      </c>
      <c r="AX327" s="1" t="s">
        <v>52</v>
      </c>
      <c r="AY327" s="1" t="s">
        <v>52</v>
      </c>
      <c r="AZ327" s="1" t="s">
        <v>52</v>
      </c>
    </row>
    <row r="328" spans="1:52" ht="30" customHeight="1" x14ac:dyDescent="0.3">
      <c r="A328" s="19" t="s">
        <v>1387</v>
      </c>
      <c r="B328" s="19" t="s">
        <v>634</v>
      </c>
      <c r="C328" s="19" t="s">
        <v>635</v>
      </c>
      <c r="D328" s="20">
        <v>0.69399999999999995</v>
      </c>
      <c r="E328" s="22">
        <f>단가대비표!O173</f>
        <v>0</v>
      </c>
      <c r="F328" s="25">
        <f>TRUNC(E328*D328,1)</f>
        <v>0</v>
      </c>
      <c r="G328" s="22">
        <f>단가대비표!P173</f>
        <v>0</v>
      </c>
      <c r="H328" s="25">
        <f>TRUNC(G328*D328,1)</f>
        <v>0</v>
      </c>
      <c r="I328" s="22">
        <f>단가대비표!V173</f>
        <v>0</v>
      </c>
      <c r="J328" s="25">
        <f>TRUNC(I328*D328,1)</f>
        <v>0</v>
      </c>
      <c r="K328" s="22">
        <f t="shared" si="58"/>
        <v>0</v>
      </c>
      <c r="L328" s="25">
        <f t="shared" si="58"/>
        <v>0</v>
      </c>
      <c r="M328" s="19" t="s">
        <v>52</v>
      </c>
      <c r="N328" s="1" t="s">
        <v>65</v>
      </c>
      <c r="O328" s="1" t="s">
        <v>1388</v>
      </c>
      <c r="P328" s="1" t="s">
        <v>67</v>
      </c>
      <c r="Q328" s="1" t="s">
        <v>67</v>
      </c>
      <c r="R328" s="1" t="s">
        <v>66</v>
      </c>
      <c r="V328">
        <v>1</v>
      </c>
      <c r="AV328" s="1" t="s">
        <v>52</v>
      </c>
      <c r="AW328" s="1" t="s">
        <v>1412</v>
      </c>
      <c r="AX328" s="1" t="s">
        <v>52</v>
      </c>
      <c r="AY328" s="1" t="s">
        <v>52</v>
      </c>
      <c r="AZ328" s="1" t="s">
        <v>52</v>
      </c>
    </row>
    <row r="329" spans="1:52" ht="30" customHeight="1" x14ac:dyDescent="0.3">
      <c r="A329" s="19" t="s">
        <v>633</v>
      </c>
      <c r="B329" s="19" t="s">
        <v>634</v>
      </c>
      <c r="C329" s="19" t="s">
        <v>635</v>
      </c>
      <c r="D329" s="20">
        <v>0.2</v>
      </c>
      <c r="E329" s="22">
        <f>단가대비표!O166</f>
        <v>0</v>
      </c>
      <c r="F329" s="25">
        <f>TRUNC(E329*D329,1)</f>
        <v>0</v>
      </c>
      <c r="G329" s="22">
        <f>단가대비표!P166</f>
        <v>0</v>
      </c>
      <c r="H329" s="25">
        <f>TRUNC(G329*D329,1)</f>
        <v>0</v>
      </c>
      <c r="I329" s="22">
        <f>단가대비표!V166</f>
        <v>0</v>
      </c>
      <c r="J329" s="25">
        <f>TRUNC(I329*D329,1)</f>
        <v>0</v>
      </c>
      <c r="K329" s="22">
        <f t="shared" si="58"/>
        <v>0</v>
      </c>
      <c r="L329" s="25">
        <f t="shared" si="58"/>
        <v>0</v>
      </c>
      <c r="M329" s="19" t="s">
        <v>52</v>
      </c>
      <c r="N329" s="1" t="s">
        <v>65</v>
      </c>
      <c r="O329" s="1" t="s">
        <v>636</v>
      </c>
      <c r="P329" s="1" t="s">
        <v>67</v>
      </c>
      <c r="Q329" s="1" t="s">
        <v>67</v>
      </c>
      <c r="R329" s="1" t="s">
        <v>66</v>
      </c>
      <c r="V329">
        <v>1</v>
      </c>
      <c r="AV329" s="1" t="s">
        <v>52</v>
      </c>
      <c r="AW329" s="1" t="s">
        <v>1413</v>
      </c>
      <c r="AX329" s="1" t="s">
        <v>52</v>
      </c>
      <c r="AY329" s="1" t="s">
        <v>52</v>
      </c>
      <c r="AZ329" s="1" t="s">
        <v>52</v>
      </c>
    </row>
    <row r="330" spans="1:52" ht="30" customHeight="1" x14ac:dyDescent="0.3">
      <c r="A330" s="19" t="s">
        <v>647</v>
      </c>
      <c r="B330" s="19" t="s">
        <v>1032</v>
      </c>
      <c r="C330" s="19" t="s">
        <v>630</v>
      </c>
      <c r="D330" s="20">
        <v>1</v>
      </c>
      <c r="E330" s="22">
        <f>TRUNC(SUMIF(V327:V330, RIGHTB(O330, 1), H327:H330)*U330, 2)</f>
        <v>0</v>
      </c>
      <c r="F330" s="25">
        <f>TRUNC(E330*D330,1)</f>
        <v>0</v>
      </c>
      <c r="G330" s="22">
        <v>0</v>
      </c>
      <c r="H330" s="25">
        <f>TRUNC(G330*D330,1)</f>
        <v>0</v>
      </c>
      <c r="I330" s="22">
        <v>0</v>
      </c>
      <c r="J330" s="25">
        <f>TRUNC(I330*D330,1)</f>
        <v>0</v>
      </c>
      <c r="K330" s="22">
        <f t="shared" si="58"/>
        <v>0</v>
      </c>
      <c r="L330" s="25">
        <f t="shared" si="58"/>
        <v>0</v>
      </c>
      <c r="M330" s="19" t="s">
        <v>52</v>
      </c>
      <c r="N330" s="1" t="s">
        <v>65</v>
      </c>
      <c r="O330" s="1" t="s">
        <v>649</v>
      </c>
      <c r="P330" s="1" t="s">
        <v>67</v>
      </c>
      <c r="Q330" s="1" t="s">
        <v>67</v>
      </c>
      <c r="R330" s="1" t="s">
        <v>67</v>
      </c>
      <c r="S330">
        <v>1</v>
      </c>
      <c r="T330">
        <v>0</v>
      </c>
      <c r="U330">
        <v>0.02</v>
      </c>
      <c r="AV330" s="1" t="s">
        <v>52</v>
      </c>
      <c r="AW330" s="1" t="s">
        <v>1414</v>
      </c>
      <c r="AX330" s="1" t="s">
        <v>52</v>
      </c>
      <c r="AY330" s="1" t="s">
        <v>52</v>
      </c>
      <c r="AZ330" s="1" t="s">
        <v>52</v>
      </c>
    </row>
    <row r="331" spans="1:52" ht="30" customHeight="1" x14ac:dyDescent="0.3">
      <c r="A331" s="19" t="s">
        <v>1027</v>
      </c>
      <c r="B331" s="19" t="s">
        <v>52</v>
      </c>
      <c r="C331" s="19" t="s">
        <v>52</v>
      </c>
      <c r="D331" s="20"/>
      <c r="E331" s="22"/>
      <c r="F331" s="25">
        <f>TRUNC(SUMIF(N327:N330, N326, F327:F330),0)</f>
        <v>0</v>
      </c>
      <c r="G331" s="22"/>
      <c r="H331" s="25">
        <f>TRUNC(SUMIF(N327:N330, N326, H327:H330),0)</f>
        <v>0</v>
      </c>
      <c r="I331" s="22"/>
      <c r="J331" s="25">
        <f>TRUNC(SUMIF(N327:N330, N326, J327:J330),0)</f>
        <v>0</v>
      </c>
      <c r="K331" s="22"/>
      <c r="L331" s="25">
        <f>F331+H331+J331</f>
        <v>0</v>
      </c>
      <c r="M331" s="19" t="s">
        <v>52</v>
      </c>
      <c r="N331" s="1" t="s">
        <v>117</v>
      </c>
      <c r="O331" s="1" t="s">
        <v>117</v>
      </c>
      <c r="P331" s="1" t="s">
        <v>52</v>
      </c>
      <c r="Q331" s="1" t="s">
        <v>52</v>
      </c>
      <c r="R331" s="1" t="s">
        <v>52</v>
      </c>
      <c r="AV331" s="1" t="s">
        <v>52</v>
      </c>
      <c r="AW331" s="1" t="s">
        <v>52</v>
      </c>
      <c r="AX331" s="1" t="s">
        <v>52</v>
      </c>
      <c r="AY331" s="1" t="s">
        <v>52</v>
      </c>
      <c r="AZ331" s="1" t="s">
        <v>52</v>
      </c>
    </row>
    <row r="332" spans="1:52" ht="30" customHeight="1" x14ac:dyDescent="0.3">
      <c r="A332" s="20"/>
      <c r="B332" s="20"/>
      <c r="C332" s="20"/>
      <c r="D332" s="20"/>
      <c r="E332" s="22"/>
      <c r="F332" s="25"/>
      <c r="G332" s="22"/>
      <c r="H332" s="25"/>
      <c r="I332" s="22"/>
      <c r="J332" s="25"/>
      <c r="K332" s="22"/>
      <c r="L332" s="25"/>
      <c r="M332" s="20"/>
    </row>
    <row r="333" spans="1:52" ht="30" customHeight="1" x14ac:dyDescent="0.3">
      <c r="A333" s="16" t="s">
        <v>1415</v>
      </c>
      <c r="B333" s="17"/>
      <c r="C333" s="17"/>
      <c r="D333" s="17"/>
      <c r="E333" s="21"/>
      <c r="F333" s="24"/>
      <c r="G333" s="21"/>
      <c r="H333" s="24"/>
      <c r="I333" s="21"/>
      <c r="J333" s="24"/>
      <c r="K333" s="21"/>
      <c r="L333" s="24"/>
      <c r="M333" s="18"/>
      <c r="N333" s="1" t="s">
        <v>856</v>
      </c>
    </row>
    <row r="334" spans="1:52" ht="30" customHeight="1" x14ac:dyDescent="0.3">
      <c r="A334" s="19" t="s">
        <v>1417</v>
      </c>
      <c r="B334" s="19" t="s">
        <v>1418</v>
      </c>
      <c r="C334" s="19" t="s">
        <v>63</v>
      </c>
      <c r="D334" s="20">
        <v>1</v>
      </c>
      <c r="E334" s="22">
        <f>단가대비표!O20</f>
        <v>0</v>
      </c>
      <c r="F334" s="25">
        <f>TRUNC(E334*D334,1)</f>
        <v>0</v>
      </c>
      <c r="G334" s="22">
        <f>단가대비표!P20</f>
        <v>0</v>
      </c>
      <c r="H334" s="25">
        <f>TRUNC(G334*D334,1)</f>
        <v>0</v>
      </c>
      <c r="I334" s="22">
        <f>단가대비표!V20</f>
        <v>0</v>
      </c>
      <c r="J334" s="25">
        <f>TRUNC(I334*D334,1)</f>
        <v>0</v>
      </c>
      <c r="K334" s="22">
        <f t="shared" ref="K334:L337" si="59">TRUNC(E334+G334+I334,1)</f>
        <v>0</v>
      </c>
      <c r="L334" s="25">
        <f t="shared" si="59"/>
        <v>0</v>
      </c>
      <c r="M334" s="19" t="s">
        <v>52</v>
      </c>
      <c r="N334" s="1" t="s">
        <v>856</v>
      </c>
      <c r="O334" s="1" t="s">
        <v>1419</v>
      </c>
      <c r="P334" s="1" t="s">
        <v>67</v>
      </c>
      <c r="Q334" s="1" t="s">
        <v>67</v>
      </c>
      <c r="R334" s="1" t="s">
        <v>66</v>
      </c>
      <c r="AV334" s="1" t="s">
        <v>52</v>
      </c>
      <c r="AW334" s="1" t="s">
        <v>1420</v>
      </c>
      <c r="AX334" s="1" t="s">
        <v>52</v>
      </c>
      <c r="AY334" s="1" t="s">
        <v>52</v>
      </c>
      <c r="AZ334" s="1" t="s">
        <v>52</v>
      </c>
    </row>
    <row r="335" spans="1:52" ht="30" customHeight="1" x14ac:dyDescent="0.3">
      <c r="A335" s="19" t="s">
        <v>1387</v>
      </c>
      <c r="B335" s="19" t="s">
        <v>634</v>
      </c>
      <c r="C335" s="19" t="s">
        <v>635</v>
      </c>
      <c r="D335" s="20">
        <v>1</v>
      </c>
      <c r="E335" s="22">
        <f>단가대비표!O173</f>
        <v>0</v>
      </c>
      <c r="F335" s="25">
        <f>TRUNC(E335*D335,1)</f>
        <v>0</v>
      </c>
      <c r="G335" s="22">
        <f>단가대비표!P173</f>
        <v>0</v>
      </c>
      <c r="H335" s="25">
        <f>TRUNC(G335*D335,1)</f>
        <v>0</v>
      </c>
      <c r="I335" s="22">
        <f>단가대비표!V173</f>
        <v>0</v>
      </c>
      <c r="J335" s="25">
        <f>TRUNC(I335*D335,1)</f>
        <v>0</v>
      </c>
      <c r="K335" s="22">
        <f t="shared" si="59"/>
        <v>0</v>
      </c>
      <c r="L335" s="25">
        <f t="shared" si="59"/>
        <v>0</v>
      </c>
      <c r="M335" s="19" t="s">
        <v>52</v>
      </c>
      <c r="N335" s="1" t="s">
        <v>856</v>
      </c>
      <c r="O335" s="1" t="s">
        <v>1388</v>
      </c>
      <c r="P335" s="1" t="s">
        <v>67</v>
      </c>
      <c r="Q335" s="1" t="s">
        <v>67</v>
      </c>
      <c r="R335" s="1" t="s">
        <v>66</v>
      </c>
      <c r="V335">
        <v>1</v>
      </c>
      <c r="AV335" s="1" t="s">
        <v>52</v>
      </c>
      <c r="AW335" s="1" t="s">
        <v>1421</v>
      </c>
      <c r="AX335" s="1" t="s">
        <v>52</v>
      </c>
      <c r="AY335" s="1" t="s">
        <v>52</v>
      </c>
      <c r="AZ335" s="1" t="s">
        <v>52</v>
      </c>
    </row>
    <row r="336" spans="1:52" ht="30" customHeight="1" x14ac:dyDescent="0.3">
      <c r="A336" s="19" t="s">
        <v>633</v>
      </c>
      <c r="B336" s="19" t="s">
        <v>634</v>
      </c>
      <c r="C336" s="19" t="s">
        <v>635</v>
      </c>
      <c r="D336" s="20">
        <v>0.5</v>
      </c>
      <c r="E336" s="22">
        <f>단가대비표!O166</f>
        <v>0</v>
      </c>
      <c r="F336" s="25">
        <f>TRUNC(E336*D336,1)</f>
        <v>0</v>
      </c>
      <c r="G336" s="22">
        <f>단가대비표!P166</f>
        <v>0</v>
      </c>
      <c r="H336" s="25">
        <f>TRUNC(G336*D336,1)</f>
        <v>0</v>
      </c>
      <c r="I336" s="22">
        <f>단가대비표!V166</f>
        <v>0</v>
      </c>
      <c r="J336" s="25">
        <f>TRUNC(I336*D336,1)</f>
        <v>0</v>
      </c>
      <c r="K336" s="22">
        <f t="shared" si="59"/>
        <v>0</v>
      </c>
      <c r="L336" s="25">
        <f t="shared" si="59"/>
        <v>0</v>
      </c>
      <c r="M336" s="19" t="s">
        <v>52</v>
      </c>
      <c r="N336" s="1" t="s">
        <v>856</v>
      </c>
      <c r="O336" s="1" t="s">
        <v>636</v>
      </c>
      <c r="P336" s="1" t="s">
        <v>67</v>
      </c>
      <c r="Q336" s="1" t="s">
        <v>67</v>
      </c>
      <c r="R336" s="1" t="s">
        <v>66</v>
      </c>
      <c r="V336">
        <v>1</v>
      </c>
      <c r="AV336" s="1" t="s">
        <v>52</v>
      </c>
      <c r="AW336" s="1" t="s">
        <v>1422</v>
      </c>
      <c r="AX336" s="1" t="s">
        <v>52</v>
      </c>
      <c r="AY336" s="1" t="s">
        <v>52</v>
      </c>
      <c r="AZ336" s="1" t="s">
        <v>52</v>
      </c>
    </row>
    <row r="337" spans="1:52" ht="30" customHeight="1" x14ac:dyDescent="0.3">
      <c r="A337" s="19" t="s">
        <v>647</v>
      </c>
      <c r="B337" s="19" t="s">
        <v>648</v>
      </c>
      <c r="C337" s="19" t="s">
        <v>630</v>
      </c>
      <c r="D337" s="20">
        <v>1</v>
      </c>
      <c r="E337" s="22">
        <f>TRUNC(SUMIF(V334:V337, RIGHTB(O337, 1), H334:H337)*U337, 2)</f>
        <v>0</v>
      </c>
      <c r="F337" s="25">
        <f>TRUNC(E337*D337,1)</f>
        <v>0</v>
      </c>
      <c r="G337" s="22">
        <v>0</v>
      </c>
      <c r="H337" s="25">
        <f>TRUNC(G337*D337,1)</f>
        <v>0</v>
      </c>
      <c r="I337" s="22">
        <v>0</v>
      </c>
      <c r="J337" s="25">
        <f>TRUNC(I337*D337,1)</f>
        <v>0</v>
      </c>
      <c r="K337" s="22">
        <f t="shared" si="59"/>
        <v>0</v>
      </c>
      <c r="L337" s="25">
        <f t="shared" si="59"/>
        <v>0</v>
      </c>
      <c r="M337" s="19" t="s">
        <v>52</v>
      </c>
      <c r="N337" s="1" t="s">
        <v>856</v>
      </c>
      <c r="O337" s="1" t="s">
        <v>649</v>
      </c>
      <c r="P337" s="1" t="s">
        <v>67</v>
      </c>
      <c r="Q337" s="1" t="s">
        <v>67</v>
      </c>
      <c r="R337" s="1" t="s">
        <v>67</v>
      </c>
      <c r="S337">
        <v>1</v>
      </c>
      <c r="T337">
        <v>0</v>
      </c>
      <c r="U337">
        <v>0.03</v>
      </c>
      <c r="AV337" s="1" t="s">
        <v>52</v>
      </c>
      <c r="AW337" s="1" t="s">
        <v>1423</v>
      </c>
      <c r="AX337" s="1" t="s">
        <v>52</v>
      </c>
      <c r="AY337" s="1" t="s">
        <v>52</v>
      </c>
      <c r="AZ337" s="1" t="s">
        <v>52</v>
      </c>
    </row>
    <row r="338" spans="1:52" ht="30" customHeight="1" x14ac:dyDescent="0.3">
      <c r="A338" s="19" t="s">
        <v>1027</v>
      </c>
      <c r="B338" s="19" t="s">
        <v>52</v>
      </c>
      <c r="C338" s="19" t="s">
        <v>52</v>
      </c>
      <c r="D338" s="20"/>
      <c r="E338" s="22"/>
      <c r="F338" s="25">
        <f>TRUNC(SUMIF(N334:N337, N333, F334:F337),0)</f>
        <v>0</v>
      </c>
      <c r="G338" s="22"/>
      <c r="H338" s="25">
        <f>TRUNC(SUMIF(N334:N337, N333, H334:H337),0)</f>
        <v>0</v>
      </c>
      <c r="I338" s="22"/>
      <c r="J338" s="25">
        <f>TRUNC(SUMIF(N334:N337, N333, J334:J337),0)</f>
        <v>0</v>
      </c>
      <c r="K338" s="22"/>
      <c r="L338" s="25">
        <f>F338+H338+J338</f>
        <v>0</v>
      </c>
      <c r="M338" s="19" t="s">
        <v>52</v>
      </c>
      <c r="N338" s="1" t="s">
        <v>117</v>
      </c>
      <c r="O338" s="1" t="s">
        <v>117</v>
      </c>
      <c r="P338" s="1" t="s">
        <v>52</v>
      </c>
      <c r="Q338" s="1" t="s">
        <v>52</v>
      </c>
      <c r="R338" s="1" t="s">
        <v>52</v>
      </c>
      <c r="AV338" s="1" t="s">
        <v>52</v>
      </c>
      <c r="AW338" s="1" t="s">
        <v>52</v>
      </c>
      <c r="AX338" s="1" t="s">
        <v>52</v>
      </c>
      <c r="AY338" s="1" t="s">
        <v>52</v>
      </c>
      <c r="AZ338" s="1" t="s">
        <v>52</v>
      </c>
    </row>
    <row r="339" spans="1:52" ht="30" customHeight="1" x14ac:dyDescent="0.3">
      <c r="A339" s="20"/>
      <c r="B339" s="20"/>
      <c r="C339" s="20"/>
      <c r="D339" s="20"/>
      <c r="E339" s="22"/>
      <c r="F339" s="25"/>
      <c r="G339" s="22"/>
      <c r="H339" s="25"/>
      <c r="I339" s="22"/>
      <c r="J339" s="25"/>
      <c r="K339" s="22"/>
      <c r="L339" s="25"/>
      <c r="M339" s="20"/>
    </row>
    <row r="340" spans="1:52" ht="30" customHeight="1" x14ac:dyDescent="0.3">
      <c r="A340" s="16" t="s">
        <v>1424</v>
      </c>
      <c r="B340" s="17"/>
      <c r="C340" s="17"/>
      <c r="D340" s="17"/>
      <c r="E340" s="21"/>
      <c r="F340" s="24"/>
      <c r="G340" s="21"/>
      <c r="H340" s="24"/>
      <c r="I340" s="21"/>
      <c r="J340" s="24"/>
      <c r="K340" s="21"/>
      <c r="L340" s="24"/>
      <c r="M340" s="18"/>
      <c r="N340" s="1" t="s">
        <v>84</v>
      </c>
    </row>
    <row r="341" spans="1:52" ht="30" customHeight="1" x14ac:dyDescent="0.3">
      <c r="A341" s="19" t="s">
        <v>1426</v>
      </c>
      <c r="B341" s="19" t="s">
        <v>52</v>
      </c>
      <c r="C341" s="19" t="s">
        <v>98</v>
      </c>
      <c r="D341" s="20">
        <v>1</v>
      </c>
      <c r="E341" s="22">
        <f>단가대비표!O23</f>
        <v>0</v>
      </c>
      <c r="F341" s="25">
        <f>TRUNC(E341*D341,1)</f>
        <v>0</v>
      </c>
      <c r="G341" s="22">
        <f>단가대비표!P23</f>
        <v>0</v>
      </c>
      <c r="H341" s="25">
        <f>TRUNC(G341*D341,1)</f>
        <v>0</v>
      </c>
      <c r="I341" s="22">
        <f>단가대비표!V23</f>
        <v>0</v>
      </c>
      <c r="J341" s="25">
        <f>TRUNC(I341*D341,1)</f>
        <v>0</v>
      </c>
      <c r="K341" s="22">
        <f t="shared" ref="K341:L343" si="60">TRUNC(E341+G341+I341,1)</f>
        <v>0</v>
      </c>
      <c r="L341" s="25">
        <f t="shared" si="60"/>
        <v>0</v>
      </c>
      <c r="M341" s="19" t="s">
        <v>52</v>
      </c>
      <c r="N341" s="1" t="s">
        <v>84</v>
      </c>
      <c r="O341" s="1" t="s">
        <v>1427</v>
      </c>
      <c r="P341" s="1" t="s">
        <v>67</v>
      </c>
      <c r="Q341" s="1" t="s">
        <v>67</v>
      </c>
      <c r="R341" s="1" t="s">
        <v>66</v>
      </c>
      <c r="AV341" s="1" t="s">
        <v>52</v>
      </c>
      <c r="AW341" s="1" t="s">
        <v>1428</v>
      </c>
      <c r="AX341" s="1" t="s">
        <v>52</v>
      </c>
      <c r="AY341" s="1" t="s">
        <v>52</v>
      </c>
      <c r="AZ341" s="1" t="s">
        <v>52</v>
      </c>
    </row>
    <row r="342" spans="1:52" ht="30" customHeight="1" x14ac:dyDescent="0.3">
      <c r="A342" s="19" t="s">
        <v>1387</v>
      </c>
      <c r="B342" s="19" t="s">
        <v>634</v>
      </c>
      <c r="C342" s="19" t="s">
        <v>635</v>
      </c>
      <c r="D342" s="20">
        <v>7.6999999999999999E-2</v>
      </c>
      <c r="E342" s="22">
        <f>단가대비표!O173</f>
        <v>0</v>
      </c>
      <c r="F342" s="25">
        <f>TRUNC(E342*D342,1)</f>
        <v>0</v>
      </c>
      <c r="G342" s="22">
        <f>단가대비표!P173</f>
        <v>0</v>
      </c>
      <c r="H342" s="25">
        <f>TRUNC(G342*D342,1)</f>
        <v>0</v>
      </c>
      <c r="I342" s="22">
        <f>단가대비표!V173</f>
        <v>0</v>
      </c>
      <c r="J342" s="25">
        <f>TRUNC(I342*D342,1)</f>
        <v>0</v>
      </c>
      <c r="K342" s="22">
        <f t="shared" si="60"/>
        <v>0</v>
      </c>
      <c r="L342" s="25">
        <f t="shared" si="60"/>
        <v>0</v>
      </c>
      <c r="M342" s="19" t="s">
        <v>52</v>
      </c>
      <c r="N342" s="1" t="s">
        <v>84</v>
      </c>
      <c r="O342" s="1" t="s">
        <v>1388</v>
      </c>
      <c r="P342" s="1" t="s">
        <v>67</v>
      </c>
      <c r="Q342" s="1" t="s">
        <v>67</v>
      </c>
      <c r="R342" s="1" t="s">
        <v>66</v>
      </c>
      <c r="V342">
        <v>1</v>
      </c>
      <c r="AV342" s="1" t="s">
        <v>52</v>
      </c>
      <c r="AW342" s="1" t="s">
        <v>1429</v>
      </c>
      <c r="AX342" s="1" t="s">
        <v>52</v>
      </c>
      <c r="AY342" s="1" t="s">
        <v>52</v>
      </c>
      <c r="AZ342" s="1" t="s">
        <v>52</v>
      </c>
    </row>
    <row r="343" spans="1:52" ht="30" customHeight="1" x14ac:dyDescent="0.3">
      <c r="A343" s="19" t="s">
        <v>647</v>
      </c>
      <c r="B343" s="19" t="s">
        <v>1032</v>
      </c>
      <c r="C343" s="19" t="s">
        <v>630</v>
      </c>
      <c r="D343" s="20">
        <v>1</v>
      </c>
      <c r="E343" s="22">
        <f>TRUNC(SUMIF(V341:V343, RIGHTB(O343, 1), H341:H343)*U343, 2)</f>
        <v>0</v>
      </c>
      <c r="F343" s="25">
        <f>TRUNC(E343*D343,1)</f>
        <v>0</v>
      </c>
      <c r="G343" s="22">
        <v>0</v>
      </c>
      <c r="H343" s="25">
        <f>TRUNC(G343*D343,1)</f>
        <v>0</v>
      </c>
      <c r="I343" s="22">
        <v>0</v>
      </c>
      <c r="J343" s="25">
        <f>TRUNC(I343*D343,1)</f>
        <v>0</v>
      </c>
      <c r="K343" s="22">
        <f t="shared" si="60"/>
        <v>0</v>
      </c>
      <c r="L343" s="25">
        <f t="shared" si="60"/>
        <v>0</v>
      </c>
      <c r="M343" s="19" t="s">
        <v>52</v>
      </c>
      <c r="N343" s="1" t="s">
        <v>84</v>
      </c>
      <c r="O343" s="1" t="s">
        <v>649</v>
      </c>
      <c r="P343" s="1" t="s">
        <v>67</v>
      </c>
      <c r="Q343" s="1" t="s">
        <v>67</v>
      </c>
      <c r="R343" s="1" t="s">
        <v>67</v>
      </c>
      <c r="S343">
        <v>1</v>
      </c>
      <c r="T343">
        <v>0</v>
      </c>
      <c r="U343">
        <v>0.02</v>
      </c>
      <c r="AV343" s="1" t="s">
        <v>52</v>
      </c>
      <c r="AW343" s="1" t="s">
        <v>1430</v>
      </c>
      <c r="AX343" s="1" t="s">
        <v>52</v>
      </c>
      <c r="AY343" s="1" t="s">
        <v>52</v>
      </c>
      <c r="AZ343" s="1" t="s">
        <v>52</v>
      </c>
    </row>
    <row r="344" spans="1:52" ht="30" customHeight="1" x14ac:dyDescent="0.3">
      <c r="A344" s="19" t="s">
        <v>1027</v>
      </c>
      <c r="B344" s="19" t="s">
        <v>52</v>
      </c>
      <c r="C344" s="19" t="s">
        <v>52</v>
      </c>
      <c r="D344" s="20"/>
      <c r="E344" s="22"/>
      <c r="F344" s="25">
        <f>TRUNC(SUMIF(N341:N343, N340, F341:F343),0)</f>
        <v>0</v>
      </c>
      <c r="G344" s="22"/>
      <c r="H344" s="25">
        <f>TRUNC(SUMIF(N341:N343, N340, H341:H343),0)</f>
        <v>0</v>
      </c>
      <c r="I344" s="22"/>
      <c r="J344" s="25">
        <f>TRUNC(SUMIF(N341:N343, N340, J341:J343),0)</f>
        <v>0</v>
      </c>
      <c r="K344" s="22"/>
      <c r="L344" s="25">
        <f>F344+H344+J344</f>
        <v>0</v>
      </c>
      <c r="M344" s="19" t="s">
        <v>52</v>
      </c>
      <c r="N344" s="1" t="s">
        <v>117</v>
      </c>
      <c r="O344" s="1" t="s">
        <v>117</v>
      </c>
      <c r="P344" s="1" t="s">
        <v>52</v>
      </c>
      <c r="Q344" s="1" t="s">
        <v>52</v>
      </c>
      <c r="R344" s="1" t="s">
        <v>52</v>
      </c>
      <c r="AV344" s="1" t="s">
        <v>52</v>
      </c>
      <c r="AW344" s="1" t="s">
        <v>52</v>
      </c>
      <c r="AX344" s="1" t="s">
        <v>52</v>
      </c>
      <c r="AY344" s="1" t="s">
        <v>52</v>
      </c>
      <c r="AZ344" s="1" t="s">
        <v>52</v>
      </c>
    </row>
    <row r="345" spans="1:52" ht="30" customHeight="1" x14ac:dyDescent="0.3">
      <c r="A345" s="20"/>
      <c r="B345" s="20"/>
      <c r="C345" s="20"/>
      <c r="D345" s="20"/>
      <c r="E345" s="22"/>
      <c r="F345" s="25"/>
      <c r="G345" s="22"/>
      <c r="H345" s="25"/>
      <c r="I345" s="22"/>
      <c r="J345" s="25"/>
      <c r="K345" s="22"/>
      <c r="L345" s="25"/>
      <c r="M345" s="20"/>
    </row>
    <row r="346" spans="1:52" ht="30" customHeight="1" x14ac:dyDescent="0.3">
      <c r="A346" s="16" t="s">
        <v>1431</v>
      </c>
      <c r="B346" s="17"/>
      <c r="C346" s="17"/>
      <c r="D346" s="17"/>
      <c r="E346" s="21"/>
      <c r="F346" s="24"/>
      <c r="G346" s="21"/>
      <c r="H346" s="24"/>
      <c r="I346" s="21"/>
      <c r="J346" s="24"/>
      <c r="K346" s="21"/>
      <c r="L346" s="24"/>
      <c r="M346" s="18"/>
      <c r="N346" s="1" t="s">
        <v>72</v>
      </c>
    </row>
    <row r="347" spans="1:52" ht="30" customHeight="1" x14ac:dyDescent="0.3">
      <c r="A347" s="19" t="s">
        <v>69</v>
      </c>
      <c r="B347" s="19" t="s">
        <v>1433</v>
      </c>
      <c r="C347" s="19" t="s">
        <v>502</v>
      </c>
      <c r="D347" s="20">
        <v>1</v>
      </c>
      <c r="E347" s="22">
        <f>단가대비표!O13</f>
        <v>0</v>
      </c>
      <c r="F347" s="25">
        <f t="shared" ref="F347:F356" si="61">TRUNC(E347*D347,1)</f>
        <v>0</v>
      </c>
      <c r="G347" s="22">
        <f>단가대비표!P13</f>
        <v>0</v>
      </c>
      <c r="H347" s="25">
        <f t="shared" ref="H347:H356" si="62">TRUNC(G347*D347,1)</f>
        <v>0</v>
      </c>
      <c r="I347" s="22">
        <f>단가대비표!V13</f>
        <v>0</v>
      </c>
      <c r="J347" s="25">
        <f t="shared" ref="J347:J356" si="63">TRUNC(I347*D347,1)</f>
        <v>0</v>
      </c>
      <c r="K347" s="22">
        <f t="shared" ref="K347:K356" si="64">TRUNC(E347+G347+I347,1)</f>
        <v>0</v>
      </c>
      <c r="L347" s="25">
        <f t="shared" ref="L347:L356" si="65">TRUNC(F347+H347+J347,1)</f>
        <v>0</v>
      </c>
      <c r="M347" s="19" t="s">
        <v>52</v>
      </c>
      <c r="N347" s="1" t="s">
        <v>72</v>
      </c>
      <c r="O347" s="1" t="s">
        <v>1434</v>
      </c>
      <c r="P347" s="1" t="s">
        <v>67</v>
      </c>
      <c r="Q347" s="1" t="s">
        <v>67</v>
      </c>
      <c r="R347" s="1" t="s">
        <v>66</v>
      </c>
      <c r="AV347" s="1" t="s">
        <v>52</v>
      </c>
      <c r="AW347" s="1" t="s">
        <v>1435</v>
      </c>
      <c r="AX347" s="1" t="s">
        <v>52</v>
      </c>
      <c r="AY347" s="1" t="s">
        <v>52</v>
      </c>
      <c r="AZ347" s="1" t="s">
        <v>52</v>
      </c>
    </row>
    <row r="348" spans="1:52" ht="30" customHeight="1" x14ac:dyDescent="0.3">
      <c r="A348" s="19" t="s">
        <v>1436</v>
      </c>
      <c r="B348" s="19" t="s">
        <v>1437</v>
      </c>
      <c r="C348" s="19" t="s">
        <v>98</v>
      </c>
      <c r="D348" s="20">
        <v>1</v>
      </c>
      <c r="E348" s="22">
        <f>단가대비표!O26</f>
        <v>0</v>
      </c>
      <c r="F348" s="25">
        <f t="shared" si="61"/>
        <v>0</v>
      </c>
      <c r="G348" s="22">
        <f>단가대비표!P26</f>
        <v>0</v>
      </c>
      <c r="H348" s="25">
        <f t="shared" si="62"/>
        <v>0</v>
      </c>
      <c r="I348" s="22">
        <f>단가대비표!V26</f>
        <v>0</v>
      </c>
      <c r="J348" s="25">
        <f t="shared" si="63"/>
        <v>0</v>
      </c>
      <c r="K348" s="22">
        <f t="shared" si="64"/>
        <v>0</v>
      </c>
      <c r="L348" s="25">
        <f t="shared" si="65"/>
        <v>0</v>
      </c>
      <c r="M348" s="19" t="s">
        <v>52</v>
      </c>
      <c r="N348" s="1" t="s">
        <v>72</v>
      </c>
      <c r="O348" s="1" t="s">
        <v>1438</v>
      </c>
      <c r="P348" s="1" t="s">
        <v>67</v>
      </c>
      <c r="Q348" s="1" t="s">
        <v>67</v>
      </c>
      <c r="R348" s="1" t="s">
        <v>66</v>
      </c>
      <c r="AV348" s="1" t="s">
        <v>52</v>
      </c>
      <c r="AW348" s="1" t="s">
        <v>1439</v>
      </c>
      <c r="AX348" s="1" t="s">
        <v>52</v>
      </c>
      <c r="AY348" s="1" t="s">
        <v>52</v>
      </c>
      <c r="AZ348" s="1" t="s">
        <v>52</v>
      </c>
    </row>
    <row r="349" spans="1:52" ht="30" customHeight="1" x14ac:dyDescent="0.3">
      <c r="A349" s="19" t="s">
        <v>1440</v>
      </c>
      <c r="B349" s="19" t="s">
        <v>52</v>
      </c>
      <c r="C349" s="19" t="s">
        <v>502</v>
      </c>
      <c r="D349" s="20">
        <v>1</v>
      </c>
      <c r="E349" s="22">
        <f>단가대비표!O14</f>
        <v>0</v>
      </c>
      <c r="F349" s="25">
        <f t="shared" si="61"/>
        <v>0</v>
      </c>
      <c r="G349" s="22">
        <f>단가대비표!P14</f>
        <v>0</v>
      </c>
      <c r="H349" s="25">
        <f t="shared" si="62"/>
        <v>0</v>
      </c>
      <c r="I349" s="22">
        <f>단가대비표!V14</f>
        <v>0</v>
      </c>
      <c r="J349" s="25">
        <f t="shared" si="63"/>
        <v>0</v>
      </c>
      <c r="K349" s="22">
        <f t="shared" si="64"/>
        <v>0</v>
      </c>
      <c r="L349" s="25">
        <f t="shared" si="65"/>
        <v>0</v>
      </c>
      <c r="M349" s="19" t="s">
        <v>52</v>
      </c>
      <c r="N349" s="1" t="s">
        <v>72</v>
      </c>
      <c r="O349" s="1" t="s">
        <v>1441</v>
      </c>
      <c r="P349" s="1" t="s">
        <v>67</v>
      </c>
      <c r="Q349" s="1" t="s">
        <v>67</v>
      </c>
      <c r="R349" s="1" t="s">
        <v>66</v>
      </c>
      <c r="AV349" s="1" t="s">
        <v>52</v>
      </c>
      <c r="AW349" s="1" t="s">
        <v>1442</v>
      </c>
      <c r="AX349" s="1" t="s">
        <v>52</v>
      </c>
      <c r="AY349" s="1" t="s">
        <v>52</v>
      </c>
      <c r="AZ349" s="1" t="s">
        <v>52</v>
      </c>
    </row>
    <row r="350" spans="1:52" ht="30" customHeight="1" x14ac:dyDescent="0.3">
      <c r="A350" s="19" t="s">
        <v>1443</v>
      </c>
      <c r="B350" s="19" t="s">
        <v>1444</v>
      </c>
      <c r="C350" s="19" t="s">
        <v>502</v>
      </c>
      <c r="D350" s="20">
        <v>2</v>
      </c>
      <c r="E350" s="22">
        <f>단가대비표!O15</f>
        <v>0</v>
      </c>
      <c r="F350" s="25">
        <f t="shared" si="61"/>
        <v>0</v>
      </c>
      <c r="G350" s="22">
        <f>단가대비표!P15</f>
        <v>0</v>
      </c>
      <c r="H350" s="25">
        <f t="shared" si="62"/>
        <v>0</v>
      </c>
      <c r="I350" s="22">
        <f>단가대비표!V15</f>
        <v>0</v>
      </c>
      <c r="J350" s="25">
        <f t="shared" si="63"/>
        <v>0</v>
      </c>
      <c r="K350" s="22">
        <f t="shared" si="64"/>
        <v>0</v>
      </c>
      <c r="L350" s="25">
        <f t="shared" si="65"/>
        <v>0</v>
      </c>
      <c r="M350" s="19" t="s">
        <v>52</v>
      </c>
      <c r="N350" s="1" t="s">
        <v>72</v>
      </c>
      <c r="O350" s="1" t="s">
        <v>1445</v>
      </c>
      <c r="P350" s="1" t="s">
        <v>67</v>
      </c>
      <c r="Q350" s="1" t="s">
        <v>67</v>
      </c>
      <c r="R350" s="1" t="s">
        <v>66</v>
      </c>
      <c r="AV350" s="1" t="s">
        <v>52</v>
      </c>
      <c r="AW350" s="1" t="s">
        <v>1446</v>
      </c>
      <c r="AX350" s="1" t="s">
        <v>52</v>
      </c>
      <c r="AY350" s="1" t="s">
        <v>52</v>
      </c>
      <c r="AZ350" s="1" t="s">
        <v>52</v>
      </c>
    </row>
    <row r="351" spans="1:52" ht="30" customHeight="1" x14ac:dyDescent="0.3">
      <c r="A351" s="19" t="s">
        <v>1447</v>
      </c>
      <c r="B351" s="19" t="s">
        <v>52</v>
      </c>
      <c r="C351" s="19" t="s">
        <v>502</v>
      </c>
      <c r="D351" s="20">
        <v>1</v>
      </c>
      <c r="E351" s="22">
        <f>단가대비표!O16</f>
        <v>0</v>
      </c>
      <c r="F351" s="25">
        <f t="shared" si="61"/>
        <v>0</v>
      </c>
      <c r="G351" s="22">
        <f>단가대비표!P16</f>
        <v>0</v>
      </c>
      <c r="H351" s="25">
        <f t="shared" si="62"/>
        <v>0</v>
      </c>
      <c r="I351" s="22">
        <f>단가대비표!V16</f>
        <v>0</v>
      </c>
      <c r="J351" s="25">
        <f t="shared" si="63"/>
        <v>0</v>
      </c>
      <c r="K351" s="22">
        <f t="shared" si="64"/>
        <v>0</v>
      </c>
      <c r="L351" s="25">
        <f t="shared" si="65"/>
        <v>0</v>
      </c>
      <c r="M351" s="19" t="s">
        <v>52</v>
      </c>
      <c r="N351" s="1" t="s">
        <v>72</v>
      </c>
      <c r="O351" s="1" t="s">
        <v>1448</v>
      </c>
      <c r="P351" s="1" t="s">
        <v>67</v>
      </c>
      <c r="Q351" s="1" t="s">
        <v>67</v>
      </c>
      <c r="R351" s="1" t="s">
        <v>66</v>
      </c>
      <c r="AV351" s="1" t="s">
        <v>52</v>
      </c>
      <c r="AW351" s="1" t="s">
        <v>1449</v>
      </c>
      <c r="AX351" s="1" t="s">
        <v>52</v>
      </c>
      <c r="AY351" s="1" t="s">
        <v>52</v>
      </c>
      <c r="AZ351" s="1" t="s">
        <v>52</v>
      </c>
    </row>
    <row r="352" spans="1:52" ht="30" customHeight="1" x14ac:dyDescent="0.3">
      <c r="A352" s="19" t="s">
        <v>1450</v>
      </c>
      <c r="B352" s="19" t="s">
        <v>52</v>
      </c>
      <c r="C352" s="19" t="s">
        <v>502</v>
      </c>
      <c r="D352" s="20">
        <v>1</v>
      </c>
      <c r="E352" s="22">
        <f>단가대비표!O17</f>
        <v>0</v>
      </c>
      <c r="F352" s="25">
        <f t="shared" si="61"/>
        <v>0</v>
      </c>
      <c r="G352" s="22">
        <f>단가대비표!P17</f>
        <v>0</v>
      </c>
      <c r="H352" s="25">
        <f t="shared" si="62"/>
        <v>0</v>
      </c>
      <c r="I352" s="22">
        <f>단가대비표!V17</f>
        <v>0</v>
      </c>
      <c r="J352" s="25">
        <f t="shared" si="63"/>
        <v>0</v>
      </c>
      <c r="K352" s="22">
        <f t="shared" si="64"/>
        <v>0</v>
      </c>
      <c r="L352" s="25">
        <f t="shared" si="65"/>
        <v>0</v>
      </c>
      <c r="M352" s="19" t="s">
        <v>52</v>
      </c>
      <c r="N352" s="1" t="s">
        <v>72</v>
      </c>
      <c r="O352" s="1" t="s">
        <v>1451</v>
      </c>
      <c r="P352" s="1" t="s">
        <v>67</v>
      </c>
      <c r="Q352" s="1" t="s">
        <v>67</v>
      </c>
      <c r="R352" s="1" t="s">
        <v>66</v>
      </c>
      <c r="AV352" s="1" t="s">
        <v>52</v>
      </c>
      <c r="AW352" s="1" t="s">
        <v>1452</v>
      </c>
      <c r="AX352" s="1" t="s">
        <v>52</v>
      </c>
      <c r="AY352" s="1" t="s">
        <v>52</v>
      </c>
      <c r="AZ352" s="1" t="s">
        <v>52</v>
      </c>
    </row>
    <row r="353" spans="1:52" ht="30" customHeight="1" x14ac:dyDescent="0.3">
      <c r="A353" s="19" t="s">
        <v>1453</v>
      </c>
      <c r="B353" s="19" t="s">
        <v>1454</v>
      </c>
      <c r="C353" s="19" t="s">
        <v>502</v>
      </c>
      <c r="D353" s="20">
        <v>1</v>
      </c>
      <c r="E353" s="22">
        <f>단가대비표!O18</f>
        <v>0</v>
      </c>
      <c r="F353" s="25">
        <f t="shared" si="61"/>
        <v>0</v>
      </c>
      <c r="G353" s="22">
        <f>단가대비표!P18</f>
        <v>0</v>
      </c>
      <c r="H353" s="25">
        <f t="shared" si="62"/>
        <v>0</v>
      </c>
      <c r="I353" s="22">
        <f>단가대비표!V18</f>
        <v>0</v>
      </c>
      <c r="J353" s="25">
        <f t="shared" si="63"/>
        <v>0</v>
      </c>
      <c r="K353" s="22">
        <f t="shared" si="64"/>
        <v>0</v>
      </c>
      <c r="L353" s="25">
        <f t="shared" si="65"/>
        <v>0</v>
      </c>
      <c r="M353" s="19" t="s">
        <v>52</v>
      </c>
      <c r="N353" s="1" t="s">
        <v>72</v>
      </c>
      <c r="O353" s="1" t="s">
        <v>1455</v>
      </c>
      <c r="P353" s="1" t="s">
        <v>67</v>
      </c>
      <c r="Q353" s="1" t="s">
        <v>67</v>
      </c>
      <c r="R353" s="1" t="s">
        <v>66</v>
      </c>
      <c r="AV353" s="1" t="s">
        <v>52</v>
      </c>
      <c r="AW353" s="1" t="s">
        <v>1456</v>
      </c>
      <c r="AX353" s="1" t="s">
        <v>52</v>
      </c>
      <c r="AY353" s="1" t="s">
        <v>52</v>
      </c>
      <c r="AZ353" s="1" t="s">
        <v>52</v>
      </c>
    </row>
    <row r="354" spans="1:52" ht="30" customHeight="1" x14ac:dyDescent="0.3">
      <c r="A354" s="19" t="s">
        <v>1387</v>
      </c>
      <c r="B354" s="19" t="s">
        <v>634</v>
      </c>
      <c r="C354" s="19" t="s">
        <v>635</v>
      </c>
      <c r="D354" s="20">
        <v>0.41399999999999998</v>
      </c>
      <c r="E354" s="22">
        <f>단가대비표!O173</f>
        <v>0</v>
      </c>
      <c r="F354" s="25">
        <f t="shared" si="61"/>
        <v>0</v>
      </c>
      <c r="G354" s="22">
        <f>단가대비표!P173</f>
        <v>0</v>
      </c>
      <c r="H354" s="25">
        <f t="shared" si="62"/>
        <v>0</v>
      </c>
      <c r="I354" s="22">
        <f>단가대비표!V173</f>
        <v>0</v>
      </c>
      <c r="J354" s="25">
        <f t="shared" si="63"/>
        <v>0</v>
      </c>
      <c r="K354" s="22">
        <f t="shared" si="64"/>
        <v>0</v>
      </c>
      <c r="L354" s="25">
        <f t="shared" si="65"/>
        <v>0</v>
      </c>
      <c r="M354" s="19" t="s">
        <v>52</v>
      </c>
      <c r="N354" s="1" t="s">
        <v>72</v>
      </c>
      <c r="O354" s="1" t="s">
        <v>1388</v>
      </c>
      <c r="P354" s="1" t="s">
        <v>67</v>
      </c>
      <c r="Q354" s="1" t="s">
        <v>67</v>
      </c>
      <c r="R354" s="1" t="s">
        <v>66</v>
      </c>
      <c r="V354">
        <v>1</v>
      </c>
      <c r="AV354" s="1" t="s">
        <v>52</v>
      </c>
      <c r="AW354" s="1" t="s">
        <v>1457</v>
      </c>
      <c r="AX354" s="1" t="s">
        <v>52</v>
      </c>
      <c r="AY354" s="1" t="s">
        <v>52</v>
      </c>
      <c r="AZ354" s="1" t="s">
        <v>52</v>
      </c>
    </row>
    <row r="355" spans="1:52" ht="30" customHeight="1" x14ac:dyDescent="0.3">
      <c r="A355" s="19" t="s">
        <v>633</v>
      </c>
      <c r="B355" s="19" t="s">
        <v>634</v>
      </c>
      <c r="C355" s="19" t="s">
        <v>635</v>
      </c>
      <c r="D355" s="20">
        <v>9.2999999999999999E-2</v>
      </c>
      <c r="E355" s="22">
        <f>단가대비표!O166</f>
        <v>0</v>
      </c>
      <c r="F355" s="25">
        <f t="shared" si="61"/>
        <v>0</v>
      </c>
      <c r="G355" s="22">
        <f>단가대비표!P166</f>
        <v>0</v>
      </c>
      <c r="H355" s="25">
        <f t="shared" si="62"/>
        <v>0</v>
      </c>
      <c r="I355" s="22">
        <f>단가대비표!V166</f>
        <v>0</v>
      </c>
      <c r="J355" s="25">
        <f t="shared" si="63"/>
        <v>0</v>
      </c>
      <c r="K355" s="22">
        <f t="shared" si="64"/>
        <v>0</v>
      </c>
      <c r="L355" s="25">
        <f t="shared" si="65"/>
        <v>0</v>
      </c>
      <c r="M355" s="19" t="s">
        <v>52</v>
      </c>
      <c r="N355" s="1" t="s">
        <v>72</v>
      </c>
      <c r="O355" s="1" t="s">
        <v>636</v>
      </c>
      <c r="P355" s="1" t="s">
        <v>67</v>
      </c>
      <c r="Q355" s="1" t="s">
        <v>67</v>
      </c>
      <c r="R355" s="1" t="s">
        <v>66</v>
      </c>
      <c r="AV355" s="1" t="s">
        <v>52</v>
      </c>
      <c r="AW355" s="1" t="s">
        <v>1458</v>
      </c>
      <c r="AX355" s="1" t="s">
        <v>52</v>
      </c>
      <c r="AY355" s="1" t="s">
        <v>52</v>
      </c>
      <c r="AZ355" s="1" t="s">
        <v>52</v>
      </c>
    </row>
    <row r="356" spans="1:52" ht="30" customHeight="1" x14ac:dyDescent="0.3">
      <c r="A356" s="19" t="s">
        <v>647</v>
      </c>
      <c r="B356" s="19" t="s">
        <v>1032</v>
      </c>
      <c r="C356" s="19" t="s">
        <v>630</v>
      </c>
      <c r="D356" s="20">
        <v>1</v>
      </c>
      <c r="E356" s="22">
        <f>TRUNC(SUMIF(V347:V356, RIGHTB(O356, 1), H347:H356)*U356, 2)</f>
        <v>0</v>
      </c>
      <c r="F356" s="25">
        <f t="shared" si="61"/>
        <v>0</v>
      </c>
      <c r="G356" s="22">
        <v>0</v>
      </c>
      <c r="H356" s="25">
        <f t="shared" si="62"/>
        <v>0</v>
      </c>
      <c r="I356" s="22">
        <v>0</v>
      </c>
      <c r="J356" s="25">
        <f t="shared" si="63"/>
        <v>0</v>
      </c>
      <c r="K356" s="22">
        <f t="shared" si="64"/>
        <v>0</v>
      </c>
      <c r="L356" s="25">
        <f t="shared" si="65"/>
        <v>0</v>
      </c>
      <c r="M356" s="19" t="s">
        <v>52</v>
      </c>
      <c r="N356" s="1" t="s">
        <v>72</v>
      </c>
      <c r="O356" s="1" t="s">
        <v>649</v>
      </c>
      <c r="P356" s="1" t="s">
        <v>67</v>
      </c>
      <c r="Q356" s="1" t="s">
        <v>67</v>
      </c>
      <c r="R356" s="1" t="s">
        <v>67</v>
      </c>
      <c r="S356">
        <v>1</v>
      </c>
      <c r="T356">
        <v>0</v>
      </c>
      <c r="U356">
        <v>0.02</v>
      </c>
      <c r="AV356" s="1" t="s">
        <v>52</v>
      </c>
      <c r="AW356" s="1" t="s">
        <v>1459</v>
      </c>
      <c r="AX356" s="1" t="s">
        <v>52</v>
      </c>
      <c r="AY356" s="1" t="s">
        <v>52</v>
      </c>
      <c r="AZ356" s="1" t="s">
        <v>52</v>
      </c>
    </row>
    <row r="357" spans="1:52" ht="30" customHeight="1" x14ac:dyDescent="0.3">
      <c r="A357" s="19" t="s">
        <v>1027</v>
      </c>
      <c r="B357" s="19" t="s">
        <v>52</v>
      </c>
      <c r="C357" s="19" t="s">
        <v>52</v>
      </c>
      <c r="D357" s="20"/>
      <c r="E357" s="22"/>
      <c r="F357" s="25">
        <f>TRUNC(SUMIF(N347:N356, N346, F347:F356),0)</f>
        <v>0</v>
      </c>
      <c r="G357" s="22"/>
      <c r="H357" s="25">
        <f>TRUNC(SUMIF(N347:N356, N346, H347:H356),0)</f>
        <v>0</v>
      </c>
      <c r="I357" s="22"/>
      <c r="J357" s="25">
        <f>TRUNC(SUMIF(N347:N356, N346, J347:J356),0)</f>
        <v>0</v>
      </c>
      <c r="K357" s="22"/>
      <c r="L357" s="25">
        <f>F357+H357+J357</f>
        <v>0</v>
      </c>
      <c r="M357" s="19" t="s">
        <v>52</v>
      </c>
      <c r="N357" s="1" t="s">
        <v>117</v>
      </c>
      <c r="O357" s="1" t="s">
        <v>117</v>
      </c>
      <c r="P357" s="1" t="s">
        <v>52</v>
      </c>
      <c r="Q357" s="1" t="s">
        <v>52</v>
      </c>
      <c r="R357" s="1" t="s">
        <v>52</v>
      </c>
      <c r="AV357" s="1" t="s">
        <v>52</v>
      </c>
      <c r="AW357" s="1" t="s">
        <v>52</v>
      </c>
      <c r="AX357" s="1" t="s">
        <v>52</v>
      </c>
      <c r="AY357" s="1" t="s">
        <v>52</v>
      </c>
      <c r="AZ357" s="1" t="s">
        <v>52</v>
      </c>
    </row>
    <row r="358" spans="1:52" ht="30" customHeight="1" x14ac:dyDescent="0.3">
      <c r="A358" s="20"/>
      <c r="B358" s="20"/>
      <c r="C358" s="20"/>
      <c r="D358" s="20"/>
      <c r="E358" s="22"/>
      <c r="F358" s="25"/>
      <c r="G358" s="22"/>
      <c r="H358" s="25"/>
      <c r="I358" s="22"/>
      <c r="J358" s="25"/>
      <c r="K358" s="22"/>
      <c r="L358" s="25"/>
      <c r="M358" s="20"/>
    </row>
    <row r="359" spans="1:52" ht="30" customHeight="1" x14ac:dyDescent="0.3">
      <c r="A359" s="16" t="s">
        <v>1460</v>
      </c>
      <c r="B359" s="17"/>
      <c r="C359" s="17"/>
      <c r="D359" s="17"/>
      <c r="E359" s="21"/>
      <c r="F359" s="24"/>
      <c r="G359" s="21"/>
      <c r="H359" s="24"/>
      <c r="I359" s="21"/>
      <c r="J359" s="24"/>
      <c r="K359" s="21"/>
      <c r="L359" s="24"/>
      <c r="M359" s="18"/>
      <c r="N359" s="1" t="s">
        <v>78</v>
      </c>
    </row>
    <row r="360" spans="1:52" ht="30" customHeight="1" x14ac:dyDescent="0.3">
      <c r="A360" s="19" t="s">
        <v>74</v>
      </c>
      <c r="B360" s="19" t="s">
        <v>1461</v>
      </c>
      <c r="C360" s="19" t="s">
        <v>76</v>
      </c>
      <c r="D360" s="20">
        <v>1</v>
      </c>
      <c r="E360" s="22">
        <f>단가대비표!O21</f>
        <v>0</v>
      </c>
      <c r="F360" s="25">
        <f>TRUNC(E360*D360,1)</f>
        <v>0</v>
      </c>
      <c r="G360" s="22">
        <f>단가대비표!P21</f>
        <v>0</v>
      </c>
      <c r="H360" s="25">
        <f>TRUNC(G360*D360,1)</f>
        <v>0</v>
      </c>
      <c r="I360" s="22">
        <f>단가대비표!V21</f>
        <v>0</v>
      </c>
      <c r="J360" s="25">
        <f>TRUNC(I360*D360,1)</f>
        <v>0</v>
      </c>
      <c r="K360" s="22">
        <f t="shared" ref="K360:L362" si="66">TRUNC(E360+G360+I360,1)</f>
        <v>0</v>
      </c>
      <c r="L360" s="25">
        <f t="shared" si="66"/>
        <v>0</v>
      </c>
      <c r="M360" s="19" t="s">
        <v>52</v>
      </c>
      <c r="N360" s="1" t="s">
        <v>78</v>
      </c>
      <c r="O360" s="1" t="s">
        <v>1462</v>
      </c>
      <c r="P360" s="1" t="s">
        <v>67</v>
      </c>
      <c r="Q360" s="1" t="s">
        <v>67</v>
      </c>
      <c r="R360" s="1" t="s">
        <v>66</v>
      </c>
      <c r="AV360" s="1" t="s">
        <v>52</v>
      </c>
      <c r="AW360" s="1" t="s">
        <v>1463</v>
      </c>
      <c r="AX360" s="1" t="s">
        <v>52</v>
      </c>
      <c r="AY360" s="1" t="s">
        <v>52</v>
      </c>
      <c r="AZ360" s="1" t="s">
        <v>52</v>
      </c>
    </row>
    <row r="361" spans="1:52" ht="30" customHeight="1" x14ac:dyDescent="0.3">
      <c r="A361" s="19" t="s">
        <v>1387</v>
      </c>
      <c r="B361" s="19" t="s">
        <v>634</v>
      </c>
      <c r="C361" s="19" t="s">
        <v>635</v>
      </c>
      <c r="D361" s="20">
        <v>7.0999999999999994E-2</v>
      </c>
      <c r="E361" s="22">
        <f>단가대비표!O173</f>
        <v>0</v>
      </c>
      <c r="F361" s="25">
        <f>TRUNC(E361*D361,1)</f>
        <v>0</v>
      </c>
      <c r="G361" s="22">
        <f>단가대비표!P173</f>
        <v>0</v>
      </c>
      <c r="H361" s="25">
        <f>TRUNC(G361*D361,1)</f>
        <v>0</v>
      </c>
      <c r="I361" s="22">
        <f>단가대비표!V173</f>
        <v>0</v>
      </c>
      <c r="J361" s="25">
        <f>TRUNC(I361*D361,1)</f>
        <v>0</v>
      </c>
      <c r="K361" s="22">
        <f t="shared" si="66"/>
        <v>0</v>
      </c>
      <c r="L361" s="25">
        <f t="shared" si="66"/>
        <v>0</v>
      </c>
      <c r="M361" s="19" t="s">
        <v>52</v>
      </c>
      <c r="N361" s="1" t="s">
        <v>78</v>
      </c>
      <c r="O361" s="1" t="s">
        <v>1388</v>
      </c>
      <c r="P361" s="1" t="s">
        <v>67</v>
      </c>
      <c r="Q361" s="1" t="s">
        <v>67</v>
      </c>
      <c r="R361" s="1" t="s">
        <v>66</v>
      </c>
      <c r="V361">
        <v>1</v>
      </c>
      <c r="AV361" s="1" t="s">
        <v>52</v>
      </c>
      <c r="AW361" s="1" t="s">
        <v>1464</v>
      </c>
      <c r="AX361" s="1" t="s">
        <v>52</v>
      </c>
      <c r="AY361" s="1" t="s">
        <v>52</v>
      </c>
      <c r="AZ361" s="1" t="s">
        <v>52</v>
      </c>
    </row>
    <row r="362" spans="1:52" ht="30" customHeight="1" x14ac:dyDescent="0.3">
      <c r="A362" s="19" t="s">
        <v>647</v>
      </c>
      <c r="B362" s="19" t="s">
        <v>1032</v>
      </c>
      <c r="C362" s="19" t="s">
        <v>630</v>
      </c>
      <c r="D362" s="20">
        <v>1</v>
      </c>
      <c r="E362" s="22">
        <f>TRUNC(SUMIF(V360:V362, RIGHTB(O362, 1), H360:H362)*U362, 2)</f>
        <v>0</v>
      </c>
      <c r="F362" s="25">
        <f>TRUNC(E362*D362,1)</f>
        <v>0</v>
      </c>
      <c r="G362" s="22">
        <v>0</v>
      </c>
      <c r="H362" s="25">
        <f>TRUNC(G362*D362,1)</f>
        <v>0</v>
      </c>
      <c r="I362" s="22">
        <v>0</v>
      </c>
      <c r="J362" s="25">
        <f>TRUNC(I362*D362,1)</f>
        <v>0</v>
      </c>
      <c r="K362" s="22">
        <f t="shared" si="66"/>
        <v>0</v>
      </c>
      <c r="L362" s="25">
        <f t="shared" si="66"/>
        <v>0</v>
      </c>
      <c r="M362" s="19" t="s">
        <v>52</v>
      </c>
      <c r="N362" s="1" t="s">
        <v>78</v>
      </c>
      <c r="O362" s="1" t="s">
        <v>649</v>
      </c>
      <c r="P362" s="1" t="s">
        <v>67</v>
      </c>
      <c r="Q362" s="1" t="s">
        <v>67</v>
      </c>
      <c r="R362" s="1" t="s">
        <v>67</v>
      </c>
      <c r="S362">
        <v>1</v>
      </c>
      <c r="T362">
        <v>0</v>
      </c>
      <c r="U362">
        <v>0.02</v>
      </c>
      <c r="AV362" s="1" t="s">
        <v>52</v>
      </c>
      <c r="AW362" s="1" t="s">
        <v>1465</v>
      </c>
      <c r="AX362" s="1" t="s">
        <v>52</v>
      </c>
      <c r="AY362" s="1" t="s">
        <v>52</v>
      </c>
      <c r="AZ362" s="1" t="s">
        <v>52</v>
      </c>
    </row>
    <row r="363" spans="1:52" ht="30" customHeight="1" x14ac:dyDescent="0.3">
      <c r="A363" s="19" t="s">
        <v>1027</v>
      </c>
      <c r="B363" s="19" t="s">
        <v>52</v>
      </c>
      <c r="C363" s="19" t="s">
        <v>52</v>
      </c>
      <c r="D363" s="20"/>
      <c r="E363" s="22"/>
      <c r="F363" s="25">
        <f>TRUNC(SUMIF(N360:N362, N359, F360:F362),0)</f>
        <v>0</v>
      </c>
      <c r="G363" s="22"/>
      <c r="H363" s="25">
        <f>TRUNC(SUMIF(N360:N362, N359, H360:H362),0)</f>
        <v>0</v>
      </c>
      <c r="I363" s="22"/>
      <c r="J363" s="25">
        <f>TRUNC(SUMIF(N360:N362, N359, J360:J362),0)</f>
        <v>0</v>
      </c>
      <c r="K363" s="22"/>
      <c r="L363" s="25">
        <f>F363+H363+J363</f>
        <v>0</v>
      </c>
      <c r="M363" s="19" t="s">
        <v>52</v>
      </c>
      <c r="N363" s="1" t="s">
        <v>117</v>
      </c>
      <c r="O363" s="1" t="s">
        <v>117</v>
      </c>
      <c r="P363" s="1" t="s">
        <v>52</v>
      </c>
      <c r="Q363" s="1" t="s">
        <v>52</v>
      </c>
      <c r="R363" s="1" t="s">
        <v>52</v>
      </c>
      <c r="AV363" s="1" t="s">
        <v>52</v>
      </c>
      <c r="AW363" s="1" t="s">
        <v>52</v>
      </c>
      <c r="AX363" s="1" t="s">
        <v>52</v>
      </c>
      <c r="AY363" s="1" t="s">
        <v>52</v>
      </c>
      <c r="AZ363" s="1" t="s">
        <v>52</v>
      </c>
    </row>
    <row r="364" spans="1:52" ht="30" customHeight="1" x14ac:dyDescent="0.3">
      <c r="A364" s="20"/>
      <c r="B364" s="20"/>
      <c r="C364" s="20"/>
      <c r="D364" s="20"/>
      <c r="E364" s="22"/>
      <c r="F364" s="25"/>
      <c r="G364" s="22"/>
      <c r="H364" s="25"/>
      <c r="I364" s="22"/>
      <c r="J364" s="25"/>
      <c r="K364" s="22"/>
      <c r="L364" s="25"/>
      <c r="M364" s="20"/>
    </row>
    <row r="365" spans="1:52" ht="30" customHeight="1" x14ac:dyDescent="0.3">
      <c r="A365" s="16" t="s">
        <v>1466</v>
      </c>
      <c r="B365" s="17"/>
      <c r="C365" s="17"/>
      <c r="D365" s="17"/>
      <c r="E365" s="21"/>
      <c r="F365" s="24"/>
      <c r="G365" s="21"/>
      <c r="H365" s="24"/>
      <c r="I365" s="21"/>
      <c r="J365" s="24"/>
      <c r="K365" s="21"/>
      <c r="L365" s="24"/>
      <c r="M365" s="18"/>
      <c r="N365" s="1" t="s">
        <v>89</v>
      </c>
    </row>
    <row r="366" spans="1:52" ht="30" customHeight="1" x14ac:dyDescent="0.3">
      <c r="A366" s="19" t="s">
        <v>86</v>
      </c>
      <c r="B366" s="19" t="s">
        <v>1467</v>
      </c>
      <c r="C366" s="19" t="s">
        <v>98</v>
      </c>
      <c r="D366" s="20">
        <v>1</v>
      </c>
      <c r="E366" s="22">
        <f>단가대비표!O22</f>
        <v>0</v>
      </c>
      <c r="F366" s="25">
        <f>TRUNC(E366*D366,1)</f>
        <v>0</v>
      </c>
      <c r="G366" s="22">
        <f>단가대비표!P22</f>
        <v>0</v>
      </c>
      <c r="H366" s="25">
        <f>TRUNC(G366*D366,1)</f>
        <v>0</v>
      </c>
      <c r="I366" s="22">
        <f>단가대비표!V22</f>
        <v>0</v>
      </c>
      <c r="J366" s="25">
        <f>TRUNC(I366*D366,1)</f>
        <v>0</v>
      </c>
      <c r="K366" s="22">
        <f t="shared" ref="K366:L368" si="67">TRUNC(E366+G366+I366,1)</f>
        <v>0</v>
      </c>
      <c r="L366" s="25">
        <f t="shared" si="67"/>
        <v>0</v>
      </c>
      <c r="M366" s="19" t="s">
        <v>52</v>
      </c>
      <c r="N366" s="1" t="s">
        <v>89</v>
      </c>
      <c r="O366" s="1" t="s">
        <v>1468</v>
      </c>
      <c r="P366" s="1" t="s">
        <v>67</v>
      </c>
      <c r="Q366" s="1" t="s">
        <v>67</v>
      </c>
      <c r="R366" s="1" t="s">
        <v>66</v>
      </c>
      <c r="AV366" s="1" t="s">
        <v>52</v>
      </c>
      <c r="AW366" s="1" t="s">
        <v>1469</v>
      </c>
      <c r="AX366" s="1" t="s">
        <v>52</v>
      </c>
      <c r="AY366" s="1" t="s">
        <v>52</v>
      </c>
      <c r="AZ366" s="1" t="s">
        <v>52</v>
      </c>
    </row>
    <row r="367" spans="1:52" ht="30" customHeight="1" x14ac:dyDescent="0.3">
      <c r="A367" s="19" t="s">
        <v>1387</v>
      </c>
      <c r="B367" s="19" t="s">
        <v>634</v>
      </c>
      <c r="C367" s="19" t="s">
        <v>635</v>
      </c>
      <c r="D367" s="20">
        <v>7.0999999999999994E-2</v>
      </c>
      <c r="E367" s="22">
        <f>단가대비표!O173</f>
        <v>0</v>
      </c>
      <c r="F367" s="25">
        <f>TRUNC(E367*D367,1)</f>
        <v>0</v>
      </c>
      <c r="G367" s="22">
        <f>단가대비표!P173</f>
        <v>0</v>
      </c>
      <c r="H367" s="25">
        <f>TRUNC(G367*D367,1)</f>
        <v>0</v>
      </c>
      <c r="I367" s="22">
        <f>단가대비표!V173</f>
        <v>0</v>
      </c>
      <c r="J367" s="25">
        <f>TRUNC(I367*D367,1)</f>
        <v>0</v>
      </c>
      <c r="K367" s="22">
        <f t="shared" si="67"/>
        <v>0</v>
      </c>
      <c r="L367" s="25">
        <f t="shared" si="67"/>
        <v>0</v>
      </c>
      <c r="M367" s="19" t="s">
        <v>52</v>
      </c>
      <c r="N367" s="1" t="s">
        <v>89</v>
      </c>
      <c r="O367" s="1" t="s">
        <v>1388</v>
      </c>
      <c r="P367" s="1" t="s">
        <v>67</v>
      </c>
      <c r="Q367" s="1" t="s">
        <v>67</v>
      </c>
      <c r="R367" s="1" t="s">
        <v>66</v>
      </c>
      <c r="V367">
        <v>1</v>
      </c>
      <c r="AV367" s="1" t="s">
        <v>52</v>
      </c>
      <c r="AW367" s="1" t="s">
        <v>1470</v>
      </c>
      <c r="AX367" s="1" t="s">
        <v>52</v>
      </c>
      <c r="AY367" s="1" t="s">
        <v>52</v>
      </c>
      <c r="AZ367" s="1" t="s">
        <v>52</v>
      </c>
    </row>
    <row r="368" spans="1:52" ht="30" customHeight="1" x14ac:dyDescent="0.3">
      <c r="A368" s="19" t="s">
        <v>647</v>
      </c>
      <c r="B368" s="19" t="s">
        <v>1032</v>
      </c>
      <c r="C368" s="19" t="s">
        <v>630</v>
      </c>
      <c r="D368" s="20">
        <v>1</v>
      </c>
      <c r="E368" s="22">
        <f>TRUNC(SUMIF(V366:V368, RIGHTB(O368, 1), H366:H368)*U368, 2)</f>
        <v>0</v>
      </c>
      <c r="F368" s="25">
        <f>TRUNC(E368*D368,1)</f>
        <v>0</v>
      </c>
      <c r="G368" s="22">
        <v>0</v>
      </c>
      <c r="H368" s="25">
        <f>TRUNC(G368*D368,1)</f>
        <v>0</v>
      </c>
      <c r="I368" s="22">
        <v>0</v>
      </c>
      <c r="J368" s="25">
        <f>TRUNC(I368*D368,1)</f>
        <v>0</v>
      </c>
      <c r="K368" s="22">
        <f t="shared" si="67"/>
        <v>0</v>
      </c>
      <c r="L368" s="25">
        <f t="shared" si="67"/>
        <v>0</v>
      </c>
      <c r="M368" s="19" t="s">
        <v>52</v>
      </c>
      <c r="N368" s="1" t="s">
        <v>89</v>
      </c>
      <c r="O368" s="1" t="s">
        <v>649</v>
      </c>
      <c r="P368" s="1" t="s">
        <v>67</v>
      </c>
      <c r="Q368" s="1" t="s">
        <v>67</v>
      </c>
      <c r="R368" s="1" t="s">
        <v>67</v>
      </c>
      <c r="S368">
        <v>1</v>
      </c>
      <c r="T368">
        <v>0</v>
      </c>
      <c r="U368">
        <v>0.02</v>
      </c>
      <c r="AV368" s="1" t="s">
        <v>52</v>
      </c>
      <c r="AW368" s="1" t="s">
        <v>1471</v>
      </c>
      <c r="AX368" s="1" t="s">
        <v>52</v>
      </c>
      <c r="AY368" s="1" t="s">
        <v>52</v>
      </c>
      <c r="AZ368" s="1" t="s">
        <v>52</v>
      </c>
    </row>
    <row r="369" spans="1:52" ht="30" customHeight="1" x14ac:dyDescent="0.3">
      <c r="A369" s="19" t="s">
        <v>1027</v>
      </c>
      <c r="B369" s="19" t="s">
        <v>52</v>
      </c>
      <c r="C369" s="19" t="s">
        <v>52</v>
      </c>
      <c r="D369" s="20"/>
      <c r="E369" s="22"/>
      <c r="F369" s="25">
        <f>TRUNC(SUMIF(N366:N368, N365, F366:F368),0)</f>
        <v>0</v>
      </c>
      <c r="G369" s="22"/>
      <c r="H369" s="25">
        <f>TRUNC(SUMIF(N366:N368, N365, H366:H368),0)</f>
        <v>0</v>
      </c>
      <c r="I369" s="22"/>
      <c r="J369" s="25">
        <f>TRUNC(SUMIF(N366:N368, N365, J366:J368),0)</f>
        <v>0</v>
      </c>
      <c r="K369" s="22"/>
      <c r="L369" s="25">
        <f>F369+H369+J369</f>
        <v>0</v>
      </c>
      <c r="M369" s="19" t="s">
        <v>52</v>
      </c>
      <c r="N369" s="1" t="s">
        <v>117</v>
      </c>
      <c r="O369" s="1" t="s">
        <v>117</v>
      </c>
      <c r="P369" s="1" t="s">
        <v>52</v>
      </c>
      <c r="Q369" s="1" t="s">
        <v>52</v>
      </c>
      <c r="R369" s="1" t="s">
        <v>52</v>
      </c>
      <c r="AV369" s="1" t="s">
        <v>52</v>
      </c>
      <c r="AW369" s="1" t="s">
        <v>52</v>
      </c>
      <c r="AX369" s="1" t="s">
        <v>52</v>
      </c>
      <c r="AY369" s="1" t="s">
        <v>52</v>
      </c>
      <c r="AZ369" s="1" t="s">
        <v>52</v>
      </c>
    </row>
    <row r="370" spans="1:52" ht="30" customHeight="1" x14ac:dyDescent="0.3">
      <c r="A370" s="20"/>
      <c r="B370" s="20"/>
      <c r="C370" s="20"/>
      <c r="D370" s="20"/>
      <c r="E370" s="22"/>
      <c r="F370" s="25"/>
      <c r="G370" s="22"/>
      <c r="H370" s="25"/>
      <c r="I370" s="22"/>
      <c r="J370" s="25"/>
      <c r="K370" s="22"/>
      <c r="L370" s="25"/>
      <c r="M370" s="20"/>
    </row>
    <row r="371" spans="1:52" ht="30" customHeight="1" x14ac:dyDescent="0.3">
      <c r="A371" s="16" t="s">
        <v>1472</v>
      </c>
      <c r="B371" s="17"/>
      <c r="C371" s="17"/>
      <c r="D371" s="17"/>
      <c r="E371" s="21"/>
      <c r="F371" s="24"/>
      <c r="G371" s="21"/>
      <c r="H371" s="24"/>
      <c r="I371" s="21"/>
      <c r="J371" s="24"/>
      <c r="K371" s="21"/>
      <c r="L371" s="24"/>
      <c r="M371" s="18"/>
      <c r="N371" s="1" t="s">
        <v>94</v>
      </c>
    </row>
    <row r="372" spans="1:52" ht="30" customHeight="1" x14ac:dyDescent="0.3">
      <c r="A372" s="19" t="s">
        <v>1473</v>
      </c>
      <c r="B372" s="19" t="s">
        <v>1474</v>
      </c>
      <c r="C372" s="19" t="s">
        <v>98</v>
      </c>
      <c r="D372" s="20">
        <v>1</v>
      </c>
      <c r="E372" s="22">
        <f>단가대비표!O24</f>
        <v>0</v>
      </c>
      <c r="F372" s="25">
        <f>TRUNC(E372*D372,1)</f>
        <v>0</v>
      </c>
      <c r="G372" s="22">
        <f>단가대비표!P24</f>
        <v>0</v>
      </c>
      <c r="H372" s="25">
        <f>TRUNC(G372*D372,1)</f>
        <v>0</v>
      </c>
      <c r="I372" s="22">
        <f>단가대비표!V24</f>
        <v>0</v>
      </c>
      <c r="J372" s="25">
        <f>TRUNC(I372*D372,1)</f>
        <v>0</v>
      </c>
      <c r="K372" s="22">
        <f t="shared" ref="K372:L374" si="68">TRUNC(E372+G372+I372,1)</f>
        <v>0</v>
      </c>
      <c r="L372" s="25">
        <f t="shared" si="68"/>
        <v>0</v>
      </c>
      <c r="M372" s="19" t="s">
        <v>52</v>
      </c>
      <c r="N372" s="1" t="s">
        <v>94</v>
      </c>
      <c r="O372" s="1" t="s">
        <v>1475</v>
      </c>
      <c r="P372" s="1" t="s">
        <v>67</v>
      </c>
      <c r="Q372" s="1" t="s">
        <v>67</v>
      </c>
      <c r="R372" s="1" t="s">
        <v>66</v>
      </c>
      <c r="AV372" s="1" t="s">
        <v>52</v>
      </c>
      <c r="AW372" s="1" t="s">
        <v>1476</v>
      </c>
      <c r="AX372" s="1" t="s">
        <v>52</v>
      </c>
      <c r="AY372" s="1" t="s">
        <v>52</v>
      </c>
      <c r="AZ372" s="1" t="s">
        <v>52</v>
      </c>
    </row>
    <row r="373" spans="1:52" ht="30" customHeight="1" x14ac:dyDescent="0.3">
      <c r="A373" s="19" t="s">
        <v>1387</v>
      </c>
      <c r="B373" s="19" t="s">
        <v>634</v>
      </c>
      <c r="C373" s="19" t="s">
        <v>635</v>
      </c>
      <c r="D373" s="20">
        <v>7.6999999999999999E-2</v>
      </c>
      <c r="E373" s="22">
        <f>단가대비표!O173</f>
        <v>0</v>
      </c>
      <c r="F373" s="25">
        <f>TRUNC(E373*D373,1)</f>
        <v>0</v>
      </c>
      <c r="G373" s="22">
        <f>단가대비표!P173</f>
        <v>0</v>
      </c>
      <c r="H373" s="25">
        <f>TRUNC(G373*D373,1)</f>
        <v>0</v>
      </c>
      <c r="I373" s="22">
        <f>단가대비표!V173</f>
        <v>0</v>
      </c>
      <c r="J373" s="25">
        <f>TRUNC(I373*D373,1)</f>
        <v>0</v>
      </c>
      <c r="K373" s="22">
        <f t="shared" si="68"/>
        <v>0</v>
      </c>
      <c r="L373" s="25">
        <f t="shared" si="68"/>
        <v>0</v>
      </c>
      <c r="M373" s="19" t="s">
        <v>52</v>
      </c>
      <c r="N373" s="1" t="s">
        <v>94</v>
      </c>
      <c r="O373" s="1" t="s">
        <v>1388</v>
      </c>
      <c r="P373" s="1" t="s">
        <v>67</v>
      </c>
      <c r="Q373" s="1" t="s">
        <v>67</v>
      </c>
      <c r="R373" s="1" t="s">
        <v>66</v>
      </c>
      <c r="V373">
        <v>1</v>
      </c>
      <c r="AV373" s="1" t="s">
        <v>52</v>
      </c>
      <c r="AW373" s="1" t="s">
        <v>1477</v>
      </c>
      <c r="AX373" s="1" t="s">
        <v>52</v>
      </c>
      <c r="AY373" s="1" t="s">
        <v>52</v>
      </c>
      <c r="AZ373" s="1" t="s">
        <v>52</v>
      </c>
    </row>
    <row r="374" spans="1:52" ht="30" customHeight="1" x14ac:dyDescent="0.3">
      <c r="A374" s="19" t="s">
        <v>647</v>
      </c>
      <c r="B374" s="19" t="s">
        <v>1032</v>
      </c>
      <c r="C374" s="19" t="s">
        <v>630</v>
      </c>
      <c r="D374" s="20">
        <v>1</v>
      </c>
      <c r="E374" s="22">
        <f>TRUNC(SUMIF(V372:V374, RIGHTB(O374, 1), H372:H374)*U374, 2)</f>
        <v>0</v>
      </c>
      <c r="F374" s="25">
        <f>TRUNC(E374*D374,1)</f>
        <v>0</v>
      </c>
      <c r="G374" s="22">
        <v>0</v>
      </c>
      <c r="H374" s="25">
        <f>TRUNC(G374*D374,1)</f>
        <v>0</v>
      </c>
      <c r="I374" s="22">
        <v>0</v>
      </c>
      <c r="J374" s="25">
        <f>TRUNC(I374*D374,1)</f>
        <v>0</v>
      </c>
      <c r="K374" s="22">
        <f t="shared" si="68"/>
        <v>0</v>
      </c>
      <c r="L374" s="25">
        <f t="shared" si="68"/>
        <v>0</v>
      </c>
      <c r="M374" s="19" t="s">
        <v>52</v>
      </c>
      <c r="N374" s="1" t="s">
        <v>94</v>
      </c>
      <c r="O374" s="1" t="s">
        <v>649</v>
      </c>
      <c r="P374" s="1" t="s">
        <v>67</v>
      </c>
      <c r="Q374" s="1" t="s">
        <v>67</v>
      </c>
      <c r="R374" s="1" t="s">
        <v>67</v>
      </c>
      <c r="S374">
        <v>1</v>
      </c>
      <c r="T374">
        <v>0</v>
      </c>
      <c r="U374">
        <v>0.02</v>
      </c>
      <c r="AV374" s="1" t="s">
        <v>52</v>
      </c>
      <c r="AW374" s="1" t="s">
        <v>1478</v>
      </c>
      <c r="AX374" s="1" t="s">
        <v>52</v>
      </c>
      <c r="AY374" s="1" t="s">
        <v>52</v>
      </c>
      <c r="AZ374" s="1" t="s">
        <v>52</v>
      </c>
    </row>
    <row r="375" spans="1:52" ht="30" customHeight="1" x14ac:dyDescent="0.3">
      <c r="A375" s="19" t="s">
        <v>1027</v>
      </c>
      <c r="B375" s="19" t="s">
        <v>52</v>
      </c>
      <c r="C375" s="19" t="s">
        <v>52</v>
      </c>
      <c r="D375" s="20"/>
      <c r="E375" s="22"/>
      <c r="F375" s="25">
        <f>TRUNC(SUMIF(N372:N374, N371, F372:F374),0)</f>
        <v>0</v>
      </c>
      <c r="G375" s="22"/>
      <c r="H375" s="25">
        <f>TRUNC(SUMIF(N372:N374, N371, H372:H374),0)</f>
        <v>0</v>
      </c>
      <c r="I375" s="22"/>
      <c r="J375" s="25">
        <f>TRUNC(SUMIF(N372:N374, N371, J372:J374),0)</f>
        <v>0</v>
      </c>
      <c r="K375" s="22"/>
      <c r="L375" s="25">
        <f>F375+H375+J375</f>
        <v>0</v>
      </c>
      <c r="M375" s="19" t="s">
        <v>52</v>
      </c>
      <c r="N375" s="1" t="s">
        <v>117</v>
      </c>
      <c r="O375" s="1" t="s">
        <v>117</v>
      </c>
      <c r="P375" s="1" t="s">
        <v>52</v>
      </c>
      <c r="Q375" s="1" t="s">
        <v>52</v>
      </c>
      <c r="R375" s="1" t="s">
        <v>52</v>
      </c>
      <c r="AV375" s="1" t="s">
        <v>52</v>
      </c>
      <c r="AW375" s="1" t="s">
        <v>52</v>
      </c>
      <c r="AX375" s="1" t="s">
        <v>52</v>
      </c>
      <c r="AY375" s="1" t="s">
        <v>52</v>
      </c>
      <c r="AZ375" s="1" t="s">
        <v>52</v>
      </c>
    </row>
    <row r="376" spans="1:52" ht="30" customHeight="1" x14ac:dyDescent="0.3">
      <c r="A376" s="20"/>
      <c r="B376" s="20"/>
      <c r="C376" s="20"/>
      <c r="D376" s="20"/>
      <c r="E376" s="22"/>
      <c r="F376" s="25"/>
      <c r="G376" s="22"/>
      <c r="H376" s="25"/>
      <c r="I376" s="22"/>
      <c r="J376" s="25"/>
      <c r="K376" s="22"/>
      <c r="L376" s="25"/>
      <c r="M376" s="20"/>
    </row>
    <row r="377" spans="1:52" ht="30" customHeight="1" x14ac:dyDescent="0.3">
      <c r="A377" s="16" t="s">
        <v>1479</v>
      </c>
      <c r="B377" s="17"/>
      <c r="C377" s="17"/>
      <c r="D377" s="17"/>
      <c r="E377" s="21"/>
      <c r="F377" s="24"/>
      <c r="G377" s="21"/>
      <c r="H377" s="24"/>
      <c r="I377" s="21"/>
      <c r="J377" s="24"/>
      <c r="K377" s="21"/>
      <c r="L377" s="24"/>
      <c r="M377" s="18"/>
      <c r="N377" s="1" t="s">
        <v>114</v>
      </c>
    </row>
    <row r="378" spans="1:52" ht="30" customHeight="1" x14ac:dyDescent="0.3">
      <c r="A378" s="19" t="s">
        <v>111</v>
      </c>
      <c r="B378" s="19" t="s">
        <v>112</v>
      </c>
      <c r="C378" s="19" t="s">
        <v>98</v>
      </c>
      <c r="D378" s="20">
        <v>1</v>
      </c>
      <c r="E378" s="22">
        <f>단가대비표!O25</f>
        <v>0</v>
      </c>
      <c r="F378" s="25">
        <f>TRUNC(E378*D378,1)</f>
        <v>0</v>
      </c>
      <c r="G378" s="22">
        <f>단가대비표!P25</f>
        <v>0</v>
      </c>
      <c r="H378" s="25">
        <f>TRUNC(G378*D378,1)</f>
        <v>0</v>
      </c>
      <c r="I378" s="22">
        <f>단가대비표!V25</f>
        <v>0</v>
      </c>
      <c r="J378" s="25">
        <f>TRUNC(I378*D378,1)</f>
        <v>0</v>
      </c>
      <c r="K378" s="22">
        <f t="shared" ref="K378:L381" si="69">TRUNC(E378+G378+I378,1)</f>
        <v>0</v>
      </c>
      <c r="L378" s="25">
        <f t="shared" si="69"/>
        <v>0</v>
      </c>
      <c r="M378" s="19" t="s">
        <v>52</v>
      </c>
      <c r="N378" s="1" t="s">
        <v>114</v>
      </c>
      <c r="O378" s="1" t="s">
        <v>1480</v>
      </c>
      <c r="P378" s="1" t="s">
        <v>67</v>
      </c>
      <c r="Q378" s="1" t="s">
        <v>67</v>
      </c>
      <c r="R378" s="1" t="s">
        <v>66</v>
      </c>
      <c r="AV378" s="1" t="s">
        <v>52</v>
      </c>
      <c r="AW378" s="1" t="s">
        <v>1481</v>
      </c>
      <c r="AX378" s="1" t="s">
        <v>52</v>
      </c>
      <c r="AY378" s="1" t="s">
        <v>52</v>
      </c>
      <c r="AZ378" s="1" t="s">
        <v>52</v>
      </c>
    </row>
    <row r="379" spans="1:52" ht="30" customHeight="1" x14ac:dyDescent="0.3">
      <c r="A379" s="19" t="s">
        <v>1387</v>
      </c>
      <c r="B379" s="19" t="s">
        <v>634</v>
      </c>
      <c r="C379" s="19" t="s">
        <v>635</v>
      </c>
      <c r="D379" s="20">
        <v>0.113</v>
      </c>
      <c r="E379" s="22">
        <f>단가대비표!O173</f>
        <v>0</v>
      </c>
      <c r="F379" s="25">
        <f>TRUNC(E379*D379,1)</f>
        <v>0</v>
      </c>
      <c r="G379" s="22">
        <f>단가대비표!P173</f>
        <v>0</v>
      </c>
      <c r="H379" s="25">
        <f>TRUNC(G379*D379,1)</f>
        <v>0</v>
      </c>
      <c r="I379" s="22">
        <f>단가대비표!V173</f>
        <v>0</v>
      </c>
      <c r="J379" s="25">
        <f>TRUNC(I379*D379,1)</f>
        <v>0</v>
      </c>
      <c r="K379" s="22">
        <f t="shared" si="69"/>
        <v>0</v>
      </c>
      <c r="L379" s="25">
        <f t="shared" si="69"/>
        <v>0</v>
      </c>
      <c r="M379" s="19" t="s">
        <v>52</v>
      </c>
      <c r="N379" s="1" t="s">
        <v>114</v>
      </c>
      <c r="O379" s="1" t="s">
        <v>1388</v>
      </c>
      <c r="P379" s="1" t="s">
        <v>67</v>
      </c>
      <c r="Q379" s="1" t="s">
        <v>67</v>
      </c>
      <c r="R379" s="1" t="s">
        <v>66</v>
      </c>
      <c r="V379">
        <v>1</v>
      </c>
      <c r="AV379" s="1" t="s">
        <v>52</v>
      </c>
      <c r="AW379" s="1" t="s">
        <v>1482</v>
      </c>
      <c r="AX379" s="1" t="s">
        <v>52</v>
      </c>
      <c r="AY379" s="1" t="s">
        <v>52</v>
      </c>
      <c r="AZ379" s="1" t="s">
        <v>52</v>
      </c>
    </row>
    <row r="380" spans="1:52" ht="30" customHeight="1" x14ac:dyDescent="0.3">
      <c r="A380" s="19" t="s">
        <v>633</v>
      </c>
      <c r="B380" s="19" t="s">
        <v>634</v>
      </c>
      <c r="C380" s="19" t="s">
        <v>635</v>
      </c>
      <c r="D380" s="20">
        <v>1.2999999999999999E-2</v>
      </c>
      <c r="E380" s="22">
        <f>단가대비표!O166</f>
        <v>0</v>
      </c>
      <c r="F380" s="25">
        <f>TRUNC(E380*D380,1)</f>
        <v>0</v>
      </c>
      <c r="G380" s="22">
        <f>단가대비표!P166</f>
        <v>0</v>
      </c>
      <c r="H380" s="25">
        <f>TRUNC(G380*D380,1)</f>
        <v>0</v>
      </c>
      <c r="I380" s="22">
        <f>단가대비표!V166</f>
        <v>0</v>
      </c>
      <c r="J380" s="25">
        <f>TRUNC(I380*D380,1)</f>
        <v>0</v>
      </c>
      <c r="K380" s="22">
        <f t="shared" si="69"/>
        <v>0</v>
      </c>
      <c r="L380" s="25">
        <f t="shared" si="69"/>
        <v>0</v>
      </c>
      <c r="M380" s="19" t="s">
        <v>52</v>
      </c>
      <c r="N380" s="1" t="s">
        <v>114</v>
      </c>
      <c r="O380" s="1" t="s">
        <v>636</v>
      </c>
      <c r="P380" s="1" t="s">
        <v>67</v>
      </c>
      <c r="Q380" s="1" t="s">
        <v>67</v>
      </c>
      <c r="R380" s="1" t="s">
        <v>66</v>
      </c>
      <c r="V380">
        <v>1</v>
      </c>
      <c r="AV380" s="1" t="s">
        <v>52</v>
      </c>
      <c r="AW380" s="1" t="s">
        <v>1483</v>
      </c>
      <c r="AX380" s="1" t="s">
        <v>52</v>
      </c>
      <c r="AY380" s="1" t="s">
        <v>52</v>
      </c>
      <c r="AZ380" s="1" t="s">
        <v>52</v>
      </c>
    </row>
    <row r="381" spans="1:52" ht="30" customHeight="1" x14ac:dyDescent="0.3">
      <c r="A381" s="19" t="s">
        <v>647</v>
      </c>
      <c r="B381" s="19" t="s">
        <v>1032</v>
      </c>
      <c r="C381" s="19" t="s">
        <v>630</v>
      </c>
      <c r="D381" s="20">
        <v>1</v>
      </c>
      <c r="E381" s="22">
        <f>TRUNC(SUMIF(V378:V381, RIGHTB(O381, 1), H378:H381)*U381, 2)</f>
        <v>0</v>
      </c>
      <c r="F381" s="25">
        <f>TRUNC(E381*D381,1)</f>
        <v>0</v>
      </c>
      <c r="G381" s="22">
        <v>0</v>
      </c>
      <c r="H381" s="25">
        <f>TRUNC(G381*D381,1)</f>
        <v>0</v>
      </c>
      <c r="I381" s="22">
        <v>0</v>
      </c>
      <c r="J381" s="25">
        <f>TRUNC(I381*D381,1)</f>
        <v>0</v>
      </c>
      <c r="K381" s="22">
        <f t="shared" si="69"/>
        <v>0</v>
      </c>
      <c r="L381" s="25">
        <f t="shared" si="69"/>
        <v>0</v>
      </c>
      <c r="M381" s="19" t="s">
        <v>52</v>
      </c>
      <c r="N381" s="1" t="s">
        <v>114</v>
      </c>
      <c r="O381" s="1" t="s">
        <v>649</v>
      </c>
      <c r="P381" s="1" t="s">
        <v>67</v>
      </c>
      <c r="Q381" s="1" t="s">
        <v>67</v>
      </c>
      <c r="R381" s="1" t="s">
        <v>67</v>
      </c>
      <c r="S381">
        <v>1</v>
      </c>
      <c r="T381">
        <v>0</v>
      </c>
      <c r="U381">
        <v>0.02</v>
      </c>
      <c r="AV381" s="1" t="s">
        <v>52</v>
      </c>
      <c r="AW381" s="1" t="s">
        <v>1484</v>
      </c>
      <c r="AX381" s="1" t="s">
        <v>52</v>
      </c>
      <c r="AY381" s="1" t="s">
        <v>52</v>
      </c>
      <c r="AZ381" s="1" t="s">
        <v>52</v>
      </c>
    </row>
    <row r="382" spans="1:52" ht="30" customHeight="1" x14ac:dyDescent="0.3">
      <c r="A382" s="19" t="s">
        <v>1027</v>
      </c>
      <c r="B382" s="19" t="s">
        <v>52</v>
      </c>
      <c r="C382" s="19" t="s">
        <v>52</v>
      </c>
      <c r="D382" s="20"/>
      <c r="E382" s="22"/>
      <c r="F382" s="25">
        <f>TRUNC(SUMIF(N378:N381, N377, F378:F381),0)</f>
        <v>0</v>
      </c>
      <c r="G382" s="22"/>
      <c r="H382" s="25">
        <f>TRUNC(SUMIF(N378:N381, N377, H378:H381),0)</f>
        <v>0</v>
      </c>
      <c r="I382" s="22"/>
      <c r="J382" s="25">
        <f>TRUNC(SUMIF(N378:N381, N377, J378:J381),0)</f>
        <v>0</v>
      </c>
      <c r="K382" s="22"/>
      <c r="L382" s="25">
        <f>F382+H382+J382</f>
        <v>0</v>
      </c>
      <c r="M382" s="19" t="s">
        <v>52</v>
      </c>
      <c r="N382" s="1" t="s">
        <v>117</v>
      </c>
      <c r="O382" s="1" t="s">
        <v>117</v>
      </c>
      <c r="P382" s="1" t="s">
        <v>52</v>
      </c>
      <c r="Q382" s="1" t="s">
        <v>52</v>
      </c>
      <c r="R382" s="1" t="s">
        <v>52</v>
      </c>
      <c r="AV382" s="1" t="s">
        <v>52</v>
      </c>
      <c r="AW382" s="1" t="s">
        <v>52</v>
      </c>
      <c r="AX382" s="1" t="s">
        <v>52</v>
      </c>
      <c r="AY382" s="1" t="s">
        <v>52</v>
      </c>
      <c r="AZ382" s="1" t="s">
        <v>52</v>
      </c>
    </row>
    <row r="383" spans="1:52" ht="30" customHeight="1" x14ac:dyDescent="0.3">
      <c r="A383" s="20"/>
      <c r="B383" s="20"/>
      <c r="C383" s="20"/>
      <c r="D383" s="20"/>
      <c r="E383" s="22"/>
      <c r="F383" s="25"/>
      <c r="G383" s="22"/>
      <c r="H383" s="25"/>
      <c r="I383" s="22"/>
      <c r="J383" s="25"/>
      <c r="K383" s="22"/>
      <c r="L383" s="25"/>
      <c r="M383" s="20"/>
    </row>
    <row r="384" spans="1:52" ht="30" customHeight="1" x14ac:dyDescent="0.3">
      <c r="A384" s="16" t="s">
        <v>1485</v>
      </c>
      <c r="B384" s="17"/>
      <c r="C384" s="17"/>
      <c r="D384" s="17"/>
      <c r="E384" s="21"/>
      <c r="F384" s="24"/>
      <c r="G384" s="21"/>
      <c r="H384" s="24"/>
      <c r="I384" s="21"/>
      <c r="J384" s="24"/>
      <c r="K384" s="21"/>
      <c r="L384" s="24"/>
      <c r="M384" s="18"/>
      <c r="N384" s="1" t="s">
        <v>402</v>
      </c>
    </row>
    <row r="385" spans="1:52" ht="30" customHeight="1" x14ac:dyDescent="0.3">
      <c r="A385" s="19" t="s">
        <v>1487</v>
      </c>
      <c r="B385" s="19" t="s">
        <v>1488</v>
      </c>
      <c r="C385" s="19" t="s">
        <v>98</v>
      </c>
      <c r="D385" s="20">
        <v>1</v>
      </c>
      <c r="E385" s="22">
        <f>단가대비표!O126</f>
        <v>0</v>
      </c>
      <c r="F385" s="25">
        <f>TRUNC(E385*D385,1)</f>
        <v>0</v>
      </c>
      <c r="G385" s="22">
        <f>단가대비표!P126</f>
        <v>0</v>
      </c>
      <c r="H385" s="25">
        <f>TRUNC(G385*D385,1)</f>
        <v>0</v>
      </c>
      <c r="I385" s="22">
        <f>단가대비표!V126</f>
        <v>0</v>
      </c>
      <c r="J385" s="25">
        <f>TRUNC(I385*D385,1)</f>
        <v>0</v>
      </c>
      <c r="K385" s="22">
        <f t="shared" ref="K385:L388" si="70">TRUNC(E385+G385+I385,1)</f>
        <v>0</v>
      </c>
      <c r="L385" s="25">
        <f t="shared" si="70"/>
        <v>0</v>
      </c>
      <c r="M385" s="19" t="s">
        <v>52</v>
      </c>
      <c r="N385" s="1" t="s">
        <v>402</v>
      </c>
      <c r="O385" s="1" t="s">
        <v>1489</v>
      </c>
      <c r="P385" s="1" t="s">
        <v>67</v>
      </c>
      <c r="Q385" s="1" t="s">
        <v>67</v>
      </c>
      <c r="R385" s="1" t="s">
        <v>66</v>
      </c>
      <c r="AV385" s="1" t="s">
        <v>52</v>
      </c>
      <c r="AW385" s="1" t="s">
        <v>1490</v>
      </c>
      <c r="AX385" s="1" t="s">
        <v>52</v>
      </c>
      <c r="AY385" s="1" t="s">
        <v>52</v>
      </c>
      <c r="AZ385" s="1" t="s">
        <v>52</v>
      </c>
    </row>
    <row r="386" spans="1:52" ht="30" customHeight="1" x14ac:dyDescent="0.3">
      <c r="A386" s="19" t="s">
        <v>633</v>
      </c>
      <c r="B386" s="19" t="s">
        <v>634</v>
      </c>
      <c r="C386" s="19" t="s">
        <v>635</v>
      </c>
      <c r="D386" s="20">
        <v>5.0999999999999997E-2</v>
      </c>
      <c r="E386" s="22">
        <f>단가대비표!O166</f>
        <v>0</v>
      </c>
      <c r="F386" s="25">
        <f>TRUNC(E386*D386,1)</f>
        <v>0</v>
      </c>
      <c r="G386" s="22">
        <f>단가대비표!P166</f>
        <v>0</v>
      </c>
      <c r="H386" s="25">
        <f>TRUNC(G386*D386,1)</f>
        <v>0</v>
      </c>
      <c r="I386" s="22">
        <f>단가대비표!V166</f>
        <v>0</v>
      </c>
      <c r="J386" s="25">
        <f>TRUNC(I386*D386,1)</f>
        <v>0</v>
      </c>
      <c r="K386" s="22">
        <f t="shared" si="70"/>
        <v>0</v>
      </c>
      <c r="L386" s="25">
        <f t="shared" si="70"/>
        <v>0</v>
      </c>
      <c r="M386" s="19" t="s">
        <v>52</v>
      </c>
      <c r="N386" s="1" t="s">
        <v>402</v>
      </c>
      <c r="O386" s="1" t="s">
        <v>636</v>
      </c>
      <c r="P386" s="1" t="s">
        <v>67</v>
      </c>
      <c r="Q386" s="1" t="s">
        <v>67</v>
      </c>
      <c r="R386" s="1" t="s">
        <v>66</v>
      </c>
      <c r="V386">
        <v>1</v>
      </c>
      <c r="AV386" s="1" t="s">
        <v>52</v>
      </c>
      <c r="AW386" s="1" t="s">
        <v>1491</v>
      </c>
      <c r="AX386" s="1" t="s">
        <v>52</v>
      </c>
      <c r="AY386" s="1" t="s">
        <v>52</v>
      </c>
      <c r="AZ386" s="1" t="s">
        <v>52</v>
      </c>
    </row>
    <row r="387" spans="1:52" ht="30" customHeight="1" x14ac:dyDescent="0.3">
      <c r="A387" s="19" t="s">
        <v>641</v>
      </c>
      <c r="B387" s="19" t="s">
        <v>634</v>
      </c>
      <c r="C387" s="19" t="s">
        <v>635</v>
      </c>
      <c r="D387" s="20">
        <v>0.151</v>
      </c>
      <c r="E387" s="22">
        <f>단가대비표!O172</f>
        <v>0</v>
      </c>
      <c r="F387" s="25">
        <f>TRUNC(E387*D387,1)</f>
        <v>0</v>
      </c>
      <c r="G387" s="22">
        <f>단가대비표!P172</f>
        <v>0</v>
      </c>
      <c r="H387" s="25">
        <f>TRUNC(G387*D387,1)</f>
        <v>0</v>
      </c>
      <c r="I387" s="22">
        <f>단가대비표!V172</f>
        <v>0</v>
      </c>
      <c r="J387" s="25">
        <f>TRUNC(I387*D387,1)</f>
        <v>0</v>
      </c>
      <c r="K387" s="22">
        <f t="shared" si="70"/>
        <v>0</v>
      </c>
      <c r="L387" s="25">
        <f t="shared" si="70"/>
        <v>0</v>
      </c>
      <c r="M387" s="19" t="s">
        <v>52</v>
      </c>
      <c r="N387" s="1" t="s">
        <v>402</v>
      </c>
      <c r="O387" s="1" t="s">
        <v>642</v>
      </c>
      <c r="P387" s="1" t="s">
        <v>67</v>
      </c>
      <c r="Q387" s="1" t="s">
        <v>67</v>
      </c>
      <c r="R387" s="1" t="s">
        <v>66</v>
      </c>
      <c r="V387">
        <v>1</v>
      </c>
      <c r="AV387" s="1" t="s">
        <v>52</v>
      </c>
      <c r="AW387" s="1" t="s">
        <v>1492</v>
      </c>
      <c r="AX387" s="1" t="s">
        <v>52</v>
      </c>
      <c r="AY387" s="1" t="s">
        <v>52</v>
      </c>
      <c r="AZ387" s="1" t="s">
        <v>52</v>
      </c>
    </row>
    <row r="388" spans="1:52" ht="30" customHeight="1" x14ac:dyDescent="0.3">
      <c r="A388" s="19" t="s">
        <v>647</v>
      </c>
      <c r="B388" s="19" t="s">
        <v>1032</v>
      </c>
      <c r="C388" s="19" t="s">
        <v>630</v>
      </c>
      <c r="D388" s="20">
        <v>1</v>
      </c>
      <c r="E388" s="22">
        <f>TRUNC(SUMIF(V385:V388, RIGHTB(O388, 1), H385:H388)*U388, 2)</f>
        <v>0</v>
      </c>
      <c r="F388" s="25">
        <f>TRUNC(E388*D388,1)</f>
        <v>0</v>
      </c>
      <c r="G388" s="22">
        <v>0</v>
      </c>
      <c r="H388" s="25">
        <f>TRUNC(G388*D388,1)</f>
        <v>0</v>
      </c>
      <c r="I388" s="22">
        <v>0</v>
      </c>
      <c r="J388" s="25">
        <f>TRUNC(I388*D388,1)</f>
        <v>0</v>
      </c>
      <c r="K388" s="22">
        <f t="shared" si="70"/>
        <v>0</v>
      </c>
      <c r="L388" s="25">
        <f t="shared" si="70"/>
        <v>0</v>
      </c>
      <c r="M388" s="19" t="s">
        <v>52</v>
      </c>
      <c r="N388" s="1" t="s">
        <v>402</v>
      </c>
      <c r="O388" s="1" t="s">
        <v>649</v>
      </c>
      <c r="P388" s="1" t="s">
        <v>67</v>
      </c>
      <c r="Q388" s="1" t="s">
        <v>67</v>
      </c>
      <c r="R388" s="1" t="s">
        <v>67</v>
      </c>
      <c r="S388">
        <v>1</v>
      </c>
      <c r="T388">
        <v>0</v>
      </c>
      <c r="U388">
        <v>0.02</v>
      </c>
      <c r="AV388" s="1" t="s">
        <v>52</v>
      </c>
      <c r="AW388" s="1" t="s">
        <v>1493</v>
      </c>
      <c r="AX388" s="1" t="s">
        <v>52</v>
      </c>
      <c r="AY388" s="1" t="s">
        <v>52</v>
      </c>
      <c r="AZ388" s="1" t="s">
        <v>52</v>
      </c>
    </row>
    <row r="389" spans="1:52" ht="30" customHeight="1" x14ac:dyDescent="0.3">
      <c r="A389" s="19" t="s">
        <v>1027</v>
      </c>
      <c r="B389" s="19" t="s">
        <v>52</v>
      </c>
      <c r="C389" s="19" t="s">
        <v>52</v>
      </c>
      <c r="D389" s="20"/>
      <c r="E389" s="22"/>
      <c r="F389" s="25">
        <f>TRUNC(SUMIF(N385:N388, N384, F385:F388),0)</f>
        <v>0</v>
      </c>
      <c r="G389" s="22"/>
      <c r="H389" s="25">
        <f>TRUNC(SUMIF(N385:N388, N384, H385:H388),0)</f>
        <v>0</v>
      </c>
      <c r="I389" s="22"/>
      <c r="J389" s="25">
        <f>TRUNC(SUMIF(N385:N388, N384, J385:J388),0)</f>
        <v>0</v>
      </c>
      <c r="K389" s="22"/>
      <c r="L389" s="25">
        <f>F389+H389+J389</f>
        <v>0</v>
      </c>
      <c r="M389" s="19" t="s">
        <v>52</v>
      </c>
      <c r="N389" s="1" t="s">
        <v>117</v>
      </c>
      <c r="O389" s="1" t="s">
        <v>117</v>
      </c>
      <c r="P389" s="1" t="s">
        <v>52</v>
      </c>
      <c r="Q389" s="1" t="s">
        <v>52</v>
      </c>
      <c r="R389" s="1" t="s">
        <v>52</v>
      </c>
      <c r="AV389" s="1" t="s">
        <v>52</v>
      </c>
      <c r="AW389" s="1" t="s">
        <v>52</v>
      </c>
      <c r="AX389" s="1" t="s">
        <v>52</v>
      </c>
      <c r="AY389" s="1" t="s">
        <v>52</v>
      </c>
      <c r="AZ389" s="1" t="s">
        <v>52</v>
      </c>
    </row>
    <row r="390" spans="1:52" ht="30" customHeight="1" x14ac:dyDescent="0.3">
      <c r="A390" s="20"/>
      <c r="B390" s="20"/>
      <c r="C390" s="20"/>
      <c r="D390" s="20"/>
      <c r="E390" s="22"/>
      <c r="F390" s="25"/>
      <c r="G390" s="22"/>
      <c r="H390" s="25"/>
      <c r="I390" s="22"/>
      <c r="J390" s="25"/>
      <c r="K390" s="22"/>
      <c r="L390" s="25"/>
      <c r="M390" s="20"/>
    </row>
    <row r="391" spans="1:52" ht="30" customHeight="1" x14ac:dyDescent="0.3">
      <c r="A391" s="16" t="s">
        <v>1494</v>
      </c>
      <c r="B391" s="17"/>
      <c r="C391" s="17"/>
      <c r="D391" s="17"/>
      <c r="E391" s="21"/>
      <c r="F391" s="24"/>
      <c r="G391" s="21"/>
      <c r="H391" s="24"/>
      <c r="I391" s="21"/>
      <c r="J391" s="24"/>
      <c r="K391" s="21"/>
      <c r="L391" s="24"/>
      <c r="M391" s="18"/>
      <c r="N391" s="1" t="s">
        <v>389</v>
      </c>
    </row>
    <row r="392" spans="1:52" ht="30" customHeight="1" x14ac:dyDescent="0.3">
      <c r="A392" s="19" t="s">
        <v>1495</v>
      </c>
      <c r="B392" s="19" t="s">
        <v>1496</v>
      </c>
      <c r="C392" s="19" t="s">
        <v>98</v>
      </c>
      <c r="D392" s="20">
        <v>1</v>
      </c>
      <c r="E392" s="22">
        <f>단가대비표!O50</f>
        <v>0</v>
      </c>
      <c r="F392" s="25">
        <f>TRUNC(E392*D392,1)</f>
        <v>0</v>
      </c>
      <c r="G392" s="22">
        <f>단가대비표!P50</f>
        <v>0</v>
      </c>
      <c r="H392" s="25">
        <f>TRUNC(G392*D392,1)</f>
        <v>0</v>
      </c>
      <c r="I392" s="22">
        <f>단가대비표!V50</f>
        <v>0</v>
      </c>
      <c r="J392" s="25">
        <f>TRUNC(I392*D392,1)</f>
        <v>0</v>
      </c>
      <c r="K392" s="22">
        <f t="shared" ref="K392:L394" si="71">TRUNC(E392+G392+I392,1)</f>
        <v>0</v>
      </c>
      <c r="L392" s="25">
        <f t="shared" si="71"/>
        <v>0</v>
      </c>
      <c r="M392" s="19" t="s">
        <v>52</v>
      </c>
      <c r="N392" s="1" t="s">
        <v>389</v>
      </c>
      <c r="O392" s="1" t="s">
        <v>1497</v>
      </c>
      <c r="P392" s="1" t="s">
        <v>67</v>
      </c>
      <c r="Q392" s="1" t="s">
        <v>67</v>
      </c>
      <c r="R392" s="1" t="s">
        <v>66</v>
      </c>
      <c r="AV392" s="1" t="s">
        <v>52</v>
      </c>
      <c r="AW392" s="1" t="s">
        <v>1498</v>
      </c>
      <c r="AX392" s="1" t="s">
        <v>52</v>
      </c>
      <c r="AY392" s="1" t="s">
        <v>52</v>
      </c>
      <c r="AZ392" s="1" t="s">
        <v>52</v>
      </c>
    </row>
    <row r="393" spans="1:52" ht="30" customHeight="1" x14ac:dyDescent="0.3">
      <c r="A393" s="19" t="s">
        <v>610</v>
      </c>
      <c r="B393" s="19" t="s">
        <v>1499</v>
      </c>
      <c r="C393" s="19" t="s">
        <v>98</v>
      </c>
      <c r="D393" s="20">
        <v>1</v>
      </c>
      <c r="E393" s="22">
        <f>단가대비표!O27</f>
        <v>0</v>
      </c>
      <c r="F393" s="25">
        <f>TRUNC(E393*D393,1)</f>
        <v>0</v>
      </c>
      <c r="G393" s="22">
        <f>단가대비표!P27</f>
        <v>0</v>
      </c>
      <c r="H393" s="25">
        <f>TRUNC(G393*D393,1)</f>
        <v>0</v>
      </c>
      <c r="I393" s="22">
        <f>단가대비표!V27</f>
        <v>0</v>
      </c>
      <c r="J393" s="25">
        <f>TRUNC(I393*D393,1)</f>
        <v>0</v>
      </c>
      <c r="K393" s="22">
        <f t="shared" si="71"/>
        <v>0</v>
      </c>
      <c r="L393" s="25">
        <f t="shared" si="71"/>
        <v>0</v>
      </c>
      <c r="M393" s="19" t="s">
        <v>52</v>
      </c>
      <c r="N393" s="1" t="s">
        <v>389</v>
      </c>
      <c r="O393" s="1" t="s">
        <v>1500</v>
      </c>
      <c r="P393" s="1" t="s">
        <v>67</v>
      </c>
      <c r="Q393" s="1" t="s">
        <v>67</v>
      </c>
      <c r="R393" s="1" t="s">
        <v>66</v>
      </c>
      <c r="AV393" s="1" t="s">
        <v>52</v>
      </c>
      <c r="AW393" s="1" t="s">
        <v>1501</v>
      </c>
      <c r="AX393" s="1" t="s">
        <v>52</v>
      </c>
      <c r="AY393" s="1" t="s">
        <v>52</v>
      </c>
      <c r="AZ393" s="1" t="s">
        <v>52</v>
      </c>
    </row>
    <row r="394" spans="1:52" ht="30" customHeight="1" x14ac:dyDescent="0.3">
      <c r="A394" s="19" t="s">
        <v>1502</v>
      </c>
      <c r="B394" s="19" t="s">
        <v>1503</v>
      </c>
      <c r="C394" s="19" t="s">
        <v>98</v>
      </c>
      <c r="D394" s="20">
        <v>1</v>
      </c>
      <c r="E394" s="22">
        <f>단가대비표!O48</f>
        <v>0</v>
      </c>
      <c r="F394" s="25">
        <f>TRUNC(E394*D394,1)</f>
        <v>0</v>
      </c>
      <c r="G394" s="22">
        <f>단가대비표!P48</f>
        <v>0</v>
      </c>
      <c r="H394" s="25">
        <f>TRUNC(G394*D394,1)</f>
        <v>0</v>
      </c>
      <c r="I394" s="22">
        <f>단가대비표!V48</f>
        <v>0</v>
      </c>
      <c r="J394" s="25">
        <f>TRUNC(I394*D394,1)</f>
        <v>0</v>
      </c>
      <c r="K394" s="22">
        <f t="shared" si="71"/>
        <v>0</v>
      </c>
      <c r="L394" s="25">
        <f t="shared" si="71"/>
        <v>0</v>
      </c>
      <c r="M394" s="19" t="s">
        <v>52</v>
      </c>
      <c r="N394" s="1" t="s">
        <v>389</v>
      </c>
      <c r="O394" s="1" t="s">
        <v>1504</v>
      </c>
      <c r="P394" s="1" t="s">
        <v>67</v>
      </c>
      <c r="Q394" s="1" t="s">
        <v>67</v>
      </c>
      <c r="R394" s="1" t="s">
        <v>66</v>
      </c>
      <c r="AV394" s="1" t="s">
        <v>52</v>
      </c>
      <c r="AW394" s="1" t="s">
        <v>1505</v>
      </c>
      <c r="AX394" s="1" t="s">
        <v>52</v>
      </c>
      <c r="AY394" s="1" t="s">
        <v>52</v>
      </c>
      <c r="AZ394" s="1" t="s">
        <v>52</v>
      </c>
    </row>
    <row r="395" spans="1:52" ht="30" customHeight="1" x14ac:dyDescent="0.3">
      <c r="A395" s="19" t="s">
        <v>1027</v>
      </c>
      <c r="B395" s="19" t="s">
        <v>52</v>
      </c>
      <c r="C395" s="19" t="s">
        <v>52</v>
      </c>
      <c r="D395" s="20"/>
      <c r="E395" s="22"/>
      <c r="F395" s="25">
        <f>TRUNC(SUMIF(N392:N394, N391, F392:F394),0)</f>
        <v>0</v>
      </c>
      <c r="G395" s="22"/>
      <c r="H395" s="25">
        <f>TRUNC(SUMIF(N392:N394, N391, H392:H394),0)</f>
        <v>0</v>
      </c>
      <c r="I395" s="22"/>
      <c r="J395" s="25">
        <f>TRUNC(SUMIF(N392:N394, N391, J392:J394),0)</f>
        <v>0</v>
      </c>
      <c r="K395" s="22"/>
      <c r="L395" s="25">
        <f>F395+H395+J395</f>
        <v>0</v>
      </c>
      <c r="M395" s="19" t="s">
        <v>52</v>
      </c>
      <c r="N395" s="1" t="s">
        <v>117</v>
      </c>
      <c r="O395" s="1" t="s">
        <v>117</v>
      </c>
      <c r="P395" s="1" t="s">
        <v>52</v>
      </c>
      <c r="Q395" s="1" t="s">
        <v>52</v>
      </c>
      <c r="R395" s="1" t="s">
        <v>52</v>
      </c>
      <c r="AV395" s="1" t="s">
        <v>52</v>
      </c>
      <c r="AW395" s="1" t="s">
        <v>52</v>
      </c>
      <c r="AX395" s="1" t="s">
        <v>52</v>
      </c>
      <c r="AY395" s="1" t="s">
        <v>52</v>
      </c>
      <c r="AZ395" s="1" t="s">
        <v>52</v>
      </c>
    </row>
    <row r="396" spans="1:52" ht="30" customHeight="1" x14ac:dyDescent="0.3">
      <c r="A396" s="20"/>
      <c r="B396" s="20"/>
      <c r="C396" s="20"/>
      <c r="D396" s="20"/>
      <c r="E396" s="22"/>
      <c r="F396" s="25"/>
      <c r="G396" s="22"/>
      <c r="H396" s="25"/>
      <c r="I396" s="22"/>
      <c r="J396" s="25"/>
      <c r="K396" s="22"/>
      <c r="L396" s="25"/>
      <c r="M396" s="20"/>
    </row>
    <row r="397" spans="1:52" ht="30" customHeight="1" x14ac:dyDescent="0.3">
      <c r="A397" s="16" t="s">
        <v>1506</v>
      </c>
      <c r="B397" s="17"/>
      <c r="C397" s="17"/>
      <c r="D397" s="17"/>
      <c r="E397" s="21"/>
      <c r="F397" s="24"/>
      <c r="G397" s="21"/>
      <c r="H397" s="24"/>
      <c r="I397" s="21"/>
      <c r="J397" s="24"/>
      <c r="K397" s="21"/>
      <c r="L397" s="24"/>
      <c r="M397" s="18"/>
      <c r="N397" s="1" t="s">
        <v>393</v>
      </c>
    </row>
    <row r="398" spans="1:52" ht="30" customHeight="1" x14ac:dyDescent="0.3">
      <c r="A398" s="19" t="s">
        <v>1495</v>
      </c>
      <c r="B398" s="19" t="s">
        <v>1507</v>
      </c>
      <c r="C398" s="19" t="s">
        <v>98</v>
      </c>
      <c r="D398" s="20">
        <v>1</v>
      </c>
      <c r="E398" s="22">
        <f>단가대비표!O51</f>
        <v>0</v>
      </c>
      <c r="F398" s="25">
        <f>TRUNC(E398*D398,1)</f>
        <v>0</v>
      </c>
      <c r="G398" s="22">
        <f>단가대비표!P51</f>
        <v>0</v>
      </c>
      <c r="H398" s="25">
        <f>TRUNC(G398*D398,1)</f>
        <v>0</v>
      </c>
      <c r="I398" s="22">
        <f>단가대비표!V51</f>
        <v>0</v>
      </c>
      <c r="J398" s="25">
        <f>TRUNC(I398*D398,1)</f>
        <v>0</v>
      </c>
      <c r="K398" s="22">
        <f t="shared" ref="K398:L400" si="72">TRUNC(E398+G398+I398,1)</f>
        <v>0</v>
      </c>
      <c r="L398" s="25">
        <f t="shared" si="72"/>
        <v>0</v>
      </c>
      <c r="M398" s="19" t="s">
        <v>52</v>
      </c>
      <c r="N398" s="1" t="s">
        <v>393</v>
      </c>
      <c r="O398" s="1" t="s">
        <v>1508</v>
      </c>
      <c r="P398" s="1" t="s">
        <v>67</v>
      </c>
      <c r="Q398" s="1" t="s">
        <v>67</v>
      </c>
      <c r="R398" s="1" t="s">
        <v>66</v>
      </c>
      <c r="AV398" s="1" t="s">
        <v>52</v>
      </c>
      <c r="AW398" s="1" t="s">
        <v>1509</v>
      </c>
      <c r="AX398" s="1" t="s">
        <v>52</v>
      </c>
      <c r="AY398" s="1" t="s">
        <v>52</v>
      </c>
      <c r="AZ398" s="1" t="s">
        <v>52</v>
      </c>
    </row>
    <row r="399" spans="1:52" ht="30" customHeight="1" x14ac:dyDescent="0.3">
      <c r="A399" s="19" t="s">
        <v>610</v>
      </c>
      <c r="B399" s="19" t="s">
        <v>1499</v>
      </c>
      <c r="C399" s="19" t="s">
        <v>98</v>
      </c>
      <c r="D399" s="20">
        <v>1</v>
      </c>
      <c r="E399" s="22">
        <f>단가대비표!O27</f>
        <v>0</v>
      </c>
      <c r="F399" s="25">
        <f>TRUNC(E399*D399,1)</f>
        <v>0</v>
      </c>
      <c r="G399" s="22">
        <f>단가대비표!P27</f>
        <v>0</v>
      </c>
      <c r="H399" s="25">
        <f>TRUNC(G399*D399,1)</f>
        <v>0</v>
      </c>
      <c r="I399" s="22">
        <f>단가대비표!V27</f>
        <v>0</v>
      </c>
      <c r="J399" s="25">
        <f>TRUNC(I399*D399,1)</f>
        <v>0</v>
      </c>
      <c r="K399" s="22">
        <f t="shared" si="72"/>
        <v>0</v>
      </c>
      <c r="L399" s="25">
        <f t="shared" si="72"/>
        <v>0</v>
      </c>
      <c r="M399" s="19" t="s">
        <v>52</v>
      </c>
      <c r="N399" s="1" t="s">
        <v>393</v>
      </c>
      <c r="O399" s="1" t="s">
        <v>1500</v>
      </c>
      <c r="P399" s="1" t="s">
        <v>67</v>
      </c>
      <c r="Q399" s="1" t="s">
        <v>67</v>
      </c>
      <c r="R399" s="1" t="s">
        <v>66</v>
      </c>
      <c r="AV399" s="1" t="s">
        <v>52</v>
      </c>
      <c r="AW399" s="1" t="s">
        <v>1510</v>
      </c>
      <c r="AX399" s="1" t="s">
        <v>52</v>
      </c>
      <c r="AY399" s="1" t="s">
        <v>52</v>
      </c>
      <c r="AZ399" s="1" t="s">
        <v>52</v>
      </c>
    </row>
    <row r="400" spans="1:52" ht="30" customHeight="1" x14ac:dyDescent="0.3">
      <c r="A400" s="19" t="s">
        <v>1502</v>
      </c>
      <c r="B400" s="19" t="s">
        <v>1503</v>
      </c>
      <c r="C400" s="19" t="s">
        <v>98</v>
      </c>
      <c r="D400" s="20">
        <v>1</v>
      </c>
      <c r="E400" s="22">
        <f>단가대비표!O48</f>
        <v>0</v>
      </c>
      <c r="F400" s="25">
        <f>TRUNC(E400*D400,1)</f>
        <v>0</v>
      </c>
      <c r="G400" s="22">
        <f>단가대비표!P48</f>
        <v>0</v>
      </c>
      <c r="H400" s="25">
        <f>TRUNC(G400*D400,1)</f>
        <v>0</v>
      </c>
      <c r="I400" s="22">
        <f>단가대비표!V48</f>
        <v>0</v>
      </c>
      <c r="J400" s="25">
        <f>TRUNC(I400*D400,1)</f>
        <v>0</v>
      </c>
      <c r="K400" s="22">
        <f t="shared" si="72"/>
        <v>0</v>
      </c>
      <c r="L400" s="25">
        <f t="shared" si="72"/>
        <v>0</v>
      </c>
      <c r="M400" s="19" t="s">
        <v>52</v>
      </c>
      <c r="N400" s="1" t="s">
        <v>393</v>
      </c>
      <c r="O400" s="1" t="s">
        <v>1504</v>
      </c>
      <c r="P400" s="1" t="s">
        <v>67</v>
      </c>
      <c r="Q400" s="1" t="s">
        <v>67</v>
      </c>
      <c r="R400" s="1" t="s">
        <v>66</v>
      </c>
      <c r="AV400" s="1" t="s">
        <v>52</v>
      </c>
      <c r="AW400" s="1" t="s">
        <v>1511</v>
      </c>
      <c r="AX400" s="1" t="s">
        <v>52</v>
      </c>
      <c r="AY400" s="1" t="s">
        <v>52</v>
      </c>
      <c r="AZ400" s="1" t="s">
        <v>52</v>
      </c>
    </row>
    <row r="401" spans="1:52" ht="30" customHeight="1" x14ac:dyDescent="0.3">
      <c r="A401" s="19" t="s">
        <v>1027</v>
      </c>
      <c r="B401" s="19" t="s">
        <v>52</v>
      </c>
      <c r="C401" s="19" t="s">
        <v>52</v>
      </c>
      <c r="D401" s="20"/>
      <c r="E401" s="22"/>
      <c r="F401" s="25">
        <f>TRUNC(SUMIF(N398:N400, N397, F398:F400),0)</f>
        <v>0</v>
      </c>
      <c r="G401" s="22"/>
      <c r="H401" s="25">
        <f>TRUNC(SUMIF(N398:N400, N397, H398:H400),0)</f>
        <v>0</v>
      </c>
      <c r="I401" s="22"/>
      <c r="J401" s="25">
        <f>TRUNC(SUMIF(N398:N400, N397, J398:J400),0)</f>
        <v>0</v>
      </c>
      <c r="K401" s="22"/>
      <c r="L401" s="25">
        <f>F401+H401+J401</f>
        <v>0</v>
      </c>
      <c r="M401" s="19" t="s">
        <v>52</v>
      </c>
      <c r="N401" s="1" t="s">
        <v>117</v>
      </c>
      <c r="O401" s="1" t="s">
        <v>117</v>
      </c>
      <c r="P401" s="1" t="s">
        <v>52</v>
      </c>
      <c r="Q401" s="1" t="s">
        <v>52</v>
      </c>
      <c r="R401" s="1" t="s">
        <v>52</v>
      </c>
      <c r="AV401" s="1" t="s">
        <v>52</v>
      </c>
      <c r="AW401" s="1" t="s">
        <v>52</v>
      </c>
      <c r="AX401" s="1" t="s">
        <v>52</v>
      </c>
      <c r="AY401" s="1" t="s">
        <v>52</v>
      </c>
      <c r="AZ401" s="1" t="s">
        <v>52</v>
      </c>
    </row>
    <row r="402" spans="1:52" ht="30" customHeight="1" x14ac:dyDescent="0.3">
      <c r="A402" s="20"/>
      <c r="B402" s="20"/>
      <c r="C402" s="20"/>
      <c r="D402" s="20"/>
      <c r="E402" s="22"/>
      <c r="F402" s="25"/>
      <c r="G402" s="22"/>
      <c r="H402" s="25"/>
      <c r="I402" s="22"/>
      <c r="J402" s="25"/>
      <c r="K402" s="22"/>
      <c r="L402" s="25"/>
      <c r="M402" s="20"/>
    </row>
    <row r="403" spans="1:52" ht="30" customHeight="1" x14ac:dyDescent="0.3">
      <c r="A403" s="16" t="s">
        <v>1512</v>
      </c>
      <c r="B403" s="17"/>
      <c r="C403" s="17"/>
      <c r="D403" s="17"/>
      <c r="E403" s="21"/>
      <c r="F403" s="24"/>
      <c r="G403" s="21"/>
      <c r="H403" s="24"/>
      <c r="I403" s="21"/>
      <c r="J403" s="24"/>
      <c r="K403" s="21"/>
      <c r="L403" s="24"/>
      <c r="M403" s="18"/>
      <c r="N403" s="1" t="s">
        <v>397</v>
      </c>
    </row>
    <row r="404" spans="1:52" ht="30" customHeight="1" x14ac:dyDescent="0.3">
      <c r="A404" s="19" t="s">
        <v>1495</v>
      </c>
      <c r="B404" s="19" t="s">
        <v>1513</v>
      </c>
      <c r="C404" s="19" t="s">
        <v>98</v>
      </c>
      <c r="D404" s="20">
        <v>1</v>
      </c>
      <c r="E404" s="22">
        <f>단가대비표!O52</f>
        <v>0</v>
      </c>
      <c r="F404" s="25">
        <f>TRUNC(E404*D404,1)</f>
        <v>0</v>
      </c>
      <c r="G404" s="22">
        <f>단가대비표!P52</f>
        <v>0</v>
      </c>
      <c r="H404" s="25">
        <f>TRUNC(G404*D404,1)</f>
        <v>0</v>
      </c>
      <c r="I404" s="22">
        <f>단가대비표!V52</f>
        <v>0</v>
      </c>
      <c r="J404" s="25">
        <f>TRUNC(I404*D404,1)</f>
        <v>0</v>
      </c>
      <c r="K404" s="22">
        <f t="shared" ref="K404:L406" si="73">TRUNC(E404+G404+I404,1)</f>
        <v>0</v>
      </c>
      <c r="L404" s="25">
        <f t="shared" si="73"/>
        <v>0</v>
      </c>
      <c r="M404" s="19" t="s">
        <v>52</v>
      </c>
      <c r="N404" s="1" t="s">
        <v>397</v>
      </c>
      <c r="O404" s="1" t="s">
        <v>1514</v>
      </c>
      <c r="P404" s="1" t="s">
        <v>67</v>
      </c>
      <c r="Q404" s="1" t="s">
        <v>67</v>
      </c>
      <c r="R404" s="1" t="s">
        <v>66</v>
      </c>
      <c r="AV404" s="1" t="s">
        <v>52</v>
      </c>
      <c r="AW404" s="1" t="s">
        <v>1515</v>
      </c>
      <c r="AX404" s="1" t="s">
        <v>52</v>
      </c>
      <c r="AY404" s="1" t="s">
        <v>52</v>
      </c>
      <c r="AZ404" s="1" t="s">
        <v>52</v>
      </c>
    </row>
    <row r="405" spans="1:52" ht="30" customHeight="1" x14ac:dyDescent="0.3">
      <c r="A405" s="19" t="s">
        <v>610</v>
      </c>
      <c r="B405" s="19" t="s">
        <v>1516</v>
      </c>
      <c r="C405" s="19" t="s">
        <v>98</v>
      </c>
      <c r="D405" s="20">
        <v>1</v>
      </c>
      <c r="E405" s="22">
        <f>단가대비표!O28</f>
        <v>0</v>
      </c>
      <c r="F405" s="25">
        <f>TRUNC(E405*D405,1)</f>
        <v>0</v>
      </c>
      <c r="G405" s="22">
        <f>단가대비표!P28</f>
        <v>0</v>
      </c>
      <c r="H405" s="25">
        <f>TRUNC(G405*D405,1)</f>
        <v>0</v>
      </c>
      <c r="I405" s="22">
        <f>단가대비표!V28</f>
        <v>0</v>
      </c>
      <c r="J405" s="25">
        <f>TRUNC(I405*D405,1)</f>
        <v>0</v>
      </c>
      <c r="K405" s="22">
        <f t="shared" si="73"/>
        <v>0</v>
      </c>
      <c r="L405" s="25">
        <f t="shared" si="73"/>
        <v>0</v>
      </c>
      <c r="M405" s="19" t="s">
        <v>52</v>
      </c>
      <c r="N405" s="1" t="s">
        <v>397</v>
      </c>
      <c r="O405" s="1" t="s">
        <v>1517</v>
      </c>
      <c r="P405" s="1" t="s">
        <v>67</v>
      </c>
      <c r="Q405" s="1" t="s">
        <v>67</v>
      </c>
      <c r="R405" s="1" t="s">
        <v>66</v>
      </c>
      <c r="AV405" s="1" t="s">
        <v>52</v>
      </c>
      <c r="AW405" s="1" t="s">
        <v>1518</v>
      </c>
      <c r="AX405" s="1" t="s">
        <v>52</v>
      </c>
      <c r="AY405" s="1" t="s">
        <v>52</v>
      </c>
      <c r="AZ405" s="1" t="s">
        <v>52</v>
      </c>
    </row>
    <row r="406" spans="1:52" ht="30" customHeight="1" x14ac:dyDescent="0.3">
      <c r="A406" s="19" t="s">
        <v>1502</v>
      </c>
      <c r="B406" s="19" t="s">
        <v>1519</v>
      </c>
      <c r="C406" s="19" t="s">
        <v>98</v>
      </c>
      <c r="D406" s="20">
        <v>1</v>
      </c>
      <c r="E406" s="22">
        <f>단가대비표!O49</f>
        <v>0</v>
      </c>
      <c r="F406" s="25">
        <f>TRUNC(E406*D406,1)</f>
        <v>0</v>
      </c>
      <c r="G406" s="22">
        <f>단가대비표!P49</f>
        <v>0</v>
      </c>
      <c r="H406" s="25">
        <f>TRUNC(G406*D406,1)</f>
        <v>0</v>
      </c>
      <c r="I406" s="22">
        <f>단가대비표!V49</f>
        <v>0</v>
      </c>
      <c r="J406" s="25">
        <f>TRUNC(I406*D406,1)</f>
        <v>0</v>
      </c>
      <c r="K406" s="22">
        <f t="shared" si="73"/>
        <v>0</v>
      </c>
      <c r="L406" s="25">
        <f t="shared" si="73"/>
        <v>0</v>
      </c>
      <c r="M406" s="19" t="s">
        <v>52</v>
      </c>
      <c r="N406" s="1" t="s">
        <v>397</v>
      </c>
      <c r="O406" s="1" t="s">
        <v>1520</v>
      </c>
      <c r="P406" s="1" t="s">
        <v>67</v>
      </c>
      <c r="Q406" s="1" t="s">
        <v>67</v>
      </c>
      <c r="R406" s="1" t="s">
        <v>66</v>
      </c>
      <c r="AV406" s="1" t="s">
        <v>52</v>
      </c>
      <c r="AW406" s="1" t="s">
        <v>1521</v>
      </c>
      <c r="AX406" s="1" t="s">
        <v>52</v>
      </c>
      <c r="AY406" s="1" t="s">
        <v>52</v>
      </c>
      <c r="AZ406" s="1" t="s">
        <v>52</v>
      </c>
    </row>
    <row r="407" spans="1:52" ht="30" customHeight="1" x14ac:dyDescent="0.3">
      <c r="A407" s="19" t="s">
        <v>1027</v>
      </c>
      <c r="B407" s="19" t="s">
        <v>52</v>
      </c>
      <c r="C407" s="19" t="s">
        <v>52</v>
      </c>
      <c r="D407" s="20"/>
      <c r="E407" s="22"/>
      <c r="F407" s="25">
        <f>TRUNC(SUMIF(N404:N406, N403, F404:F406),0)</f>
        <v>0</v>
      </c>
      <c r="G407" s="22"/>
      <c r="H407" s="25">
        <f>TRUNC(SUMIF(N404:N406, N403, H404:H406),0)</f>
        <v>0</v>
      </c>
      <c r="I407" s="22"/>
      <c r="J407" s="25">
        <f>TRUNC(SUMIF(N404:N406, N403, J404:J406),0)</f>
        <v>0</v>
      </c>
      <c r="K407" s="22"/>
      <c r="L407" s="25">
        <f>F407+H407+J407</f>
        <v>0</v>
      </c>
      <c r="M407" s="19" t="s">
        <v>52</v>
      </c>
      <c r="N407" s="1" t="s">
        <v>117</v>
      </c>
      <c r="O407" s="1" t="s">
        <v>117</v>
      </c>
      <c r="P407" s="1" t="s">
        <v>52</v>
      </c>
      <c r="Q407" s="1" t="s">
        <v>52</v>
      </c>
      <c r="R407" s="1" t="s">
        <v>52</v>
      </c>
      <c r="AV407" s="1" t="s">
        <v>52</v>
      </c>
      <c r="AW407" s="1" t="s">
        <v>52</v>
      </c>
      <c r="AX407" s="1" t="s">
        <v>52</v>
      </c>
      <c r="AY407" s="1" t="s">
        <v>52</v>
      </c>
      <c r="AZ407" s="1" t="s">
        <v>52</v>
      </c>
    </row>
    <row r="408" spans="1:52" ht="30" customHeight="1" x14ac:dyDescent="0.3">
      <c r="A408" s="20"/>
      <c r="B408" s="20"/>
      <c r="C408" s="20"/>
      <c r="D408" s="20"/>
      <c r="E408" s="22"/>
      <c r="F408" s="25"/>
      <c r="G408" s="22"/>
      <c r="H408" s="25"/>
      <c r="I408" s="22"/>
      <c r="J408" s="25"/>
      <c r="K408" s="22"/>
      <c r="L408" s="25"/>
      <c r="M408" s="20"/>
    </row>
    <row r="409" spans="1:52" ht="30" customHeight="1" x14ac:dyDescent="0.3">
      <c r="A409" s="16" t="s">
        <v>1522</v>
      </c>
      <c r="B409" s="17"/>
      <c r="C409" s="17"/>
      <c r="D409" s="17"/>
      <c r="E409" s="21"/>
      <c r="F409" s="24"/>
      <c r="G409" s="21"/>
      <c r="H409" s="24"/>
      <c r="I409" s="21"/>
      <c r="J409" s="24"/>
      <c r="K409" s="21"/>
      <c r="L409" s="24"/>
      <c r="M409" s="18"/>
      <c r="N409" s="1" t="s">
        <v>215</v>
      </c>
    </row>
    <row r="410" spans="1:52" ht="30" customHeight="1" x14ac:dyDescent="0.3">
      <c r="A410" s="19" t="s">
        <v>1495</v>
      </c>
      <c r="B410" s="19" t="s">
        <v>1523</v>
      </c>
      <c r="C410" s="19" t="s">
        <v>98</v>
      </c>
      <c r="D410" s="20">
        <v>1</v>
      </c>
      <c r="E410" s="22">
        <f>단가대비표!O53</f>
        <v>0</v>
      </c>
      <c r="F410" s="25">
        <f>TRUNC(E410*D410,1)</f>
        <v>0</v>
      </c>
      <c r="G410" s="22">
        <f>단가대비표!P53</f>
        <v>0</v>
      </c>
      <c r="H410" s="25">
        <f>TRUNC(G410*D410,1)</f>
        <v>0</v>
      </c>
      <c r="I410" s="22">
        <f>단가대비표!V53</f>
        <v>0</v>
      </c>
      <c r="J410" s="25">
        <f>TRUNC(I410*D410,1)</f>
        <v>0</v>
      </c>
      <c r="K410" s="22">
        <f t="shared" ref="K410:L412" si="74">TRUNC(E410+G410+I410,1)</f>
        <v>0</v>
      </c>
      <c r="L410" s="25">
        <f t="shared" si="74"/>
        <v>0</v>
      </c>
      <c r="M410" s="19" t="s">
        <v>52</v>
      </c>
      <c r="N410" s="1" t="s">
        <v>215</v>
      </c>
      <c r="O410" s="1" t="s">
        <v>1524</v>
      </c>
      <c r="P410" s="1" t="s">
        <v>67</v>
      </c>
      <c r="Q410" s="1" t="s">
        <v>67</v>
      </c>
      <c r="R410" s="1" t="s">
        <v>66</v>
      </c>
      <c r="AV410" s="1" t="s">
        <v>52</v>
      </c>
      <c r="AW410" s="1" t="s">
        <v>1525</v>
      </c>
      <c r="AX410" s="1" t="s">
        <v>52</v>
      </c>
      <c r="AY410" s="1" t="s">
        <v>52</v>
      </c>
      <c r="AZ410" s="1" t="s">
        <v>52</v>
      </c>
    </row>
    <row r="411" spans="1:52" ht="30" customHeight="1" x14ac:dyDescent="0.3">
      <c r="A411" s="19" t="s">
        <v>610</v>
      </c>
      <c r="B411" s="19" t="s">
        <v>1499</v>
      </c>
      <c r="C411" s="19" t="s">
        <v>98</v>
      </c>
      <c r="D411" s="20">
        <v>1</v>
      </c>
      <c r="E411" s="22">
        <f>단가대비표!O27</f>
        <v>0</v>
      </c>
      <c r="F411" s="25">
        <f>TRUNC(E411*D411,1)</f>
        <v>0</v>
      </c>
      <c r="G411" s="22">
        <f>단가대비표!P27</f>
        <v>0</v>
      </c>
      <c r="H411" s="25">
        <f>TRUNC(G411*D411,1)</f>
        <v>0</v>
      </c>
      <c r="I411" s="22">
        <f>단가대비표!V27</f>
        <v>0</v>
      </c>
      <c r="J411" s="25">
        <f>TRUNC(I411*D411,1)</f>
        <v>0</v>
      </c>
      <c r="K411" s="22">
        <f t="shared" si="74"/>
        <v>0</v>
      </c>
      <c r="L411" s="25">
        <f t="shared" si="74"/>
        <v>0</v>
      </c>
      <c r="M411" s="19" t="s">
        <v>52</v>
      </c>
      <c r="N411" s="1" t="s">
        <v>215</v>
      </c>
      <c r="O411" s="1" t="s">
        <v>1500</v>
      </c>
      <c r="P411" s="1" t="s">
        <v>67</v>
      </c>
      <c r="Q411" s="1" t="s">
        <v>67</v>
      </c>
      <c r="R411" s="1" t="s">
        <v>66</v>
      </c>
      <c r="AV411" s="1" t="s">
        <v>52</v>
      </c>
      <c r="AW411" s="1" t="s">
        <v>1526</v>
      </c>
      <c r="AX411" s="1" t="s">
        <v>52</v>
      </c>
      <c r="AY411" s="1" t="s">
        <v>52</v>
      </c>
      <c r="AZ411" s="1" t="s">
        <v>52</v>
      </c>
    </row>
    <row r="412" spans="1:52" ht="30" customHeight="1" x14ac:dyDescent="0.3">
      <c r="A412" s="19" t="s">
        <v>1502</v>
      </c>
      <c r="B412" s="19" t="s">
        <v>1503</v>
      </c>
      <c r="C412" s="19" t="s">
        <v>98</v>
      </c>
      <c r="D412" s="20">
        <v>1</v>
      </c>
      <c r="E412" s="22">
        <f>단가대비표!O48</f>
        <v>0</v>
      </c>
      <c r="F412" s="25">
        <f>TRUNC(E412*D412,1)</f>
        <v>0</v>
      </c>
      <c r="G412" s="22">
        <f>단가대비표!P48</f>
        <v>0</v>
      </c>
      <c r="H412" s="25">
        <f>TRUNC(G412*D412,1)</f>
        <v>0</v>
      </c>
      <c r="I412" s="22">
        <f>단가대비표!V48</f>
        <v>0</v>
      </c>
      <c r="J412" s="25">
        <f>TRUNC(I412*D412,1)</f>
        <v>0</v>
      </c>
      <c r="K412" s="22">
        <f t="shared" si="74"/>
        <v>0</v>
      </c>
      <c r="L412" s="25">
        <f t="shared" si="74"/>
        <v>0</v>
      </c>
      <c r="M412" s="19" t="s">
        <v>52</v>
      </c>
      <c r="N412" s="1" t="s">
        <v>215</v>
      </c>
      <c r="O412" s="1" t="s">
        <v>1504</v>
      </c>
      <c r="P412" s="1" t="s">
        <v>67</v>
      </c>
      <c r="Q412" s="1" t="s">
        <v>67</v>
      </c>
      <c r="R412" s="1" t="s">
        <v>66</v>
      </c>
      <c r="AV412" s="1" t="s">
        <v>52</v>
      </c>
      <c r="AW412" s="1" t="s">
        <v>1527</v>
      </c>
      <c r="AX412" s="1" t="s">
        <v>52</v>
      </c>
      <c r="AY412" s="1" t="s">
        <v>52</v>
      </c>
      <c r="AZ412" s="1" t="s">
        <v>52</v>
      </c>
    </row>
    <row r="413" spans="1:52" ht="30" customHeight="1" x14ac:dyDescent="0.3">
      <c r="A413" s="19" t="s">
        <v>1027</v>
      </c>
      <c r="B413" s="19" t="s">
        <v>52</v>
      </c>
      <c r="C413" s="19" t="s">
        <v>52</v>
      </c>
      <c r="D413" s="20"/>
      <c r="E413" s="22"/>
      <c r="F413" s="25">
        <f>TRUNC(SUMIF(N410:N412, N409, F410:F412),0)</f>
        <v>0</v>
      </c>
      <c r="G413" s="22"/>
      <c r="H413" s="25">
        <f>TRUNC(SUMIF(N410:N412, N409, H410:H412),0)</f>
        <v>0</v>
      </c>
      <c r="I413" s="22"/>
      <c r="J413" s="25">
        <f>TRUNC(SUMIF(N410:N412, N409, J410:J412),0)</f>
        <v>0</v>
      </c>
      <c r="K413" s="22"/>
      <c r="L413" s="25">
        <f>F413+H413+J413</f>
        <v>0</v>
      </c>
      <c r="M413" s="19" t="s">
        <v>52</v>
      </c>
      <c r="N413" s="1" t="s">
        <v>117</v>
      </c>
      <c r="O413" s="1" t="s">
        <v>117</v>
      </c>
      <c r="P413" s="1" t="s">
        <v>52</v>
      </c>
      <c r="Q413" s="1" t="s">
        <v>52</v>
      </c>
      <c r="R413" s="1" t="s">
        <v>52</v>
      </c>
      <c r="AV413" s="1" t="s">
        <v>52</v>
      </c>
      <c r="AW413" s="1" t="s">
        <v>52</v>
      </c>
      <c r="AX413" s="1" t="s">
        <v>52</v>
      </c>
      <c r="AY413" s="1" t="s">
        <v>52</v>
      </c>
      <c r="AZ413" s="1" t="s">
        <v>52</v>
      </c>
    </row>
    <row r="414" spans="1:52" ht="30" customHeight="1" x14ac:dyDescent="0.3">
      <c r="A414" s="20"/>
      <c r="B414" s="20"/>
      <c r="C414" s="20"/>
      <c r="D414" s="20"/>
      <c r="E414" s="22"/>
      <c r="F414" s="25"/>
      <c r="G414" s="22"/>
      <c r="H414" s="25"/>
      <c r="I414" s="22"/>
      <c r="J414" s="25"/>
      <c r="K414" s="22"/>
      <c r="L414" s="25"/>
      <c r="M414" s="20"/>
    </row>
    <row r="415" spans="1:52" ht="30" customHeight="1" x14ac:dyDescent="0.3">
      <c r="A415" s="16" t="s">
        <v>1528</v>
      </c>
      <c r="B415" s="17"/>
      <c r="C415" s="17"/>
      <c r="D415" s="17"/>
      <c r="E415" s="21"/>
      <c r="F415" s="24"/>
      <c r="G415" s="21"/>
      <c r="H415" s="24"/>
      <c r="I415" s="21"/>
      <c r="J415" s="24"/>
      <c r="K415" s="21"/>
      <c r="L415" s="24"/>
      <c r="M415" s="18"/>
      <c r="N415" s="1" t="s">
        <v>218</v>
      </c>
    </row>
    <row r="416" spans="1:52" ht="30" customHeight="1" x14ac:dyDescent="0.3">
      <c r="A416" s="19" t="s">
        <v>1495</v>
      </c>
      <c r="B416" s="19" t="s">
        <v>1529</v>
      </c>
      <c r="C416" s="19" t="s">
        <v>98</v>
      </c>
      <c r="D416" s="20">
        <v>1</v>
      </c>
      <c r="E416" s="22">
        <f>단가대비표!O54</f>
        <v>0</v>
      </c>
      <c r="F416" s="25">
        <f>TRUNC(E416*D416,1)</f>
        <v>0</v>
      </c>
      <c r="G416" s="22">
        <f>단가대비표!P54</f>
        <v>0</v>
      </c>
      <c r="H416" s="25">
        <f>TRUNC(G416*D416,1)</f>
        <v>0</v>
      </c>
      <c r="I416" s="22">
        <f>단가대비표!V54</f>
        <v>0</v>
      </c>
      <c r="J416" s="25">
        <f>TRUNC(I416*D416,1)</f>
        <v>0</v>
      </c>
      <c r="K416" s="22">
        <f t="shared" ref="K416:L418" si="75">TRUNC(E416+G416+I416,1)</f>
        <v>0</v>
      </c>
      <c r="L416" s="25">
        <f t="shared" si="75"/>
        <v>0</v>
      </c>
      <c r="M416" s="19" t="s">
        <v>52</v>
      </c>
      <c r="N416" s="1" t="s">
        <v>218</v>
      </c>
      <c r="O416" s="1" t="s">
        <v>1530</v>
      </c>
      <c r="P416" s="1" t="s">
        <v>67</v>
      </c>
      <c r="Q416" s="1" t="s">
        <v>67</v>
      </c>
      <c r="R416" s="1" t="s">
        <v>66</v>
      </c>
      <c r="AV416" s="1" t="s">
        <v>52</v>
      </c>
      <c r="AW416" s="1" t="s">
        <v>1531</v>
      </c>
      <c r="AX416" s="1" t="s">
        <v>52</v>
      </c>
      <c r="AY416" s="1" t="s">
        <v>52</v>
      </c>
      <c r="AZ416" s="1" t="s">
        <v>52</v>
      </c>
    </row>
    <row r="417" spans="1:52" ht="30" customHeight="1" x14ac:dyDescent="0.3">
      <c r="A417" s="19" t="s">
        <v>610</v>
      </c>
      <c r="B417" s="19" t="s">
        <v>1499</v>
      </c>
      <c r="C417" s="19" t="s">
        <v>98</v>
      </c>
      <c r="D417" s="20">
        <v>1</v>
      </c>
      <c r="E417" s="22">
        <f>단가대비표!O27</f>
        <v>0</v>
      </c>
      <c r="F417" s="25">
        <f>TRUNC(E417*D417,1)</f>
        <v>0</v>
      </c>
      <c r="G417" s="22">
        <f>단가대비표!P27</f>
        <v>0</v>
      </c>
      <c r="H417" s="25">
        <f>TRUNC(G417*D417,1)</f>
        <v>0</v>
      </c>
      <c r="I417" s="22">
        <f>단가대비표!V27</f>
        <v>0</v>
      </c>
      <c r="J417" s="25">
        <f>TRUNC(I417*D417,1)</f>
        <v>0</v>
      </c>
      <c r="K417" s="22">
        <f t="shared" si="75"/>
        <v>0</v>
      </c>
      <c r="L417" s="25">
        <f t="shared" si="75"/>
        <v>0</v>
      </c>
      <c r="M417" s="19" t="s">
        <v>52</v>
      </c>
      <c r="N417" s="1" t="s">
        <v>218</v>
      </c>
      <c r="O417" s="1" t="s">
        <v>1500</v>
      </c>
      <c r="P417" s="1" t="s">
        <v>67</v>
      </c>
      <c r="Q417" s="1" t="s">
        <v>67</v>
      </c>
      <c r="R417" s="1" t="s">
        <v>66</v>
      </c>
      <c r="AV417" s="1" t="s">
        <v>52</v>
      </c>
      <c r="AW417" s="1" t="s">
        <v>1532</v>
      </c>
      <c r="AX417" s="1" t="s">
        <v>52</v>
      </c>
      <c r="AY417" s="1" t="s">
        <v>52</v>
      </c>
      <c r="AZ417" s="1" t="s">
        <v>52</v>
      </c>
    </row>
    <row r="418" spans="1:52" ht="30" customHeight="1" x14ac:dyDescent="0.3">
      <c r="A418" s="19" t="s">
        <v>1502</v>
      </c>
      <c r="B418" s="19" t="s">
        <v>1503</v>
      </c>
      <c r="C418" s="19" t="s">
        <v>98</v>
      </c>
      <c r="D418" s="20">
        <v>1</v>
      </c>
      <c r="E418" s="22">
        <f>단가대비표!O48</f>
        <v>0</v>
      </c>
      <c r="F418" s="25">
        <f>TRUNC(E418*D418,1)</f>
        <v>0</v>
      </c>
      <c r="G418" s="22">
        <f>단가대비표!P48</f>
        <v>0</v>
      </c>
      <c r="H418" s="25">
        <f>TRUNC(G418*D418,1)</f>
        <v>0</v>
      </c>
      <c r="I418" s="22">
        <f>단가대비표!V48</f>
        <v>0</v>
      </c>
      <c r="J418" s="25">
        <f>TRUNC(I418*D418,1)</f>
        <v>0</v>
      </c>
      <c r="K418" s="22">
        <f t="shared" si="75"/>
        <v>0</v>
      </c>
      <c r="L418" s="25">
        <f t="shared" si="75"/>
        <v>0</v>
      </c>
      <c r="M418" s="19" t="s">
        <v>52</v>
      </c>
      <c r="N418" s="1" t="s">
        <v>218</v>
      </c>
      <c r="O418" s="1" t="s">
        <v>1504</v>
      </c>
      <c r="P418" s="1" t="s">
        <v>67</v>
      </c>
      <c r="Q418" s="1" t="s">
        <v>67</v>
      </c>
      <c r="R418" s="1" t="s">
        <v>66</v>
      </c>
      <c r="AV418" s="1" t="s">
        <v>52</v>
      </c>
      <c r="AW418" s="1" t="s">
        <v>1533</v>
      </c>
      <c r="AX418" s="1" t="s">
        <v>52</v>
      </c>
      <c r="AY418" s="1" t="s">
        <v>52</v>
      </c>
      <c r="AZ418" s="1" t="s">
        <v>52</v>
      </c>
    </row>
    <row r="419" spans="1:52" ht="30" customHeight="1" x14ac:dyDescent="0.3">
      <c r="A419" s="19" t="s">
        <v>1027</v>
      </c>
      <c r="B419" s="19" t="s">
        <v>52</v>
      </c>
      <c r="C419" s="19" t="s">
        <v>52</v>
      </c>
      <c r="D419" s="20"/>
      <c r="E419" s="22"/>
      <c r="F419" s="25">
        <f>TRUNC(SUMIF(N416:N418, N415, F416:F418),0)</f>
        <v>0</v>
      </c>
      <c r="G419" s="22"/>
      <c r="H419" s="25">
        <f>TRUNC(SUMIF(N416:N418, N415, H416:H418),0)</f>
        <v>0</v>
      </c>
      <c r="I419" s="22"/>
      <c r="J419" s="25">
        <f>TRUNC(SUMIF(N416:N418, N415, J416:J418),0)</f>
        <v>0</v>
      </c>
      <c r="K419" s="22"/>
      <c r="L419" s="25">
        <f>F419+H419+J419</f>
        <v>0</v>
      </c>
      <c r="M419" s="19" t="s">
        <v>52</v>
      </c>
      <c r="N419" s="1" t="s">
        <v>117</v>
      </c>
      <c r="O419" s="1" t="s">
        <v>117</v>
      </c>
      <c r="P419" s="1" t="s">
        <v>52</v>
      </c>
      <c r="Q419" s="1" t="s">
        <v>52</v>
      </c>
      <c r="R419" s="1" t="s">
        <v>52</v>
      </c>
      <c r="AV419" s="1" t="s">
        <v>52</v>
      </c>
      <c r="AW419" s="1" t="s">
        <v>52</v>
      </c>
      <c r="AX419" s="1" t="s">
        <v>52</v>
      </c>
      <c r="AY419" s="1" t="s">
        <v>52</v>
      </c>
      <c r="AZ419" s="1" t="s">
        <v>52</v>
      </c>
    </row>
    <row r="420" spans="1:52" ht="30" customHeight="1" x14ac:dyDescent="0.3">
      <c r="A420" s="20"/>
      <c r="B420" s="20"/>
      <c r="C420" s="20"/>
      <c r="D420" s="20"/>
      <c r="E420" s="22"/>
      <c r="F420" s="25"/>
      <c r="G420" s="22"/>
      <c r="H420" s="25"/>
      <c r="I420" s="22"/>
      <c r="J420" s="25"/>
      <c r="K420" s="22"/>
      <c r="L420" s="25"/>
      <c r="M420" s="20"/>
    </row>
    <row r="421" spans="1:52" ht="30" customHeight="1" x14ac:dyDescent="0.3">
      <c r="A421" s="16" t="s">
        <v>1534</v>
      </c>
      <c r="B421" s="17"/>
      <c r="C421" s="17"/>
      <c r="D421" s="17"/>
      <c r="E421" s="21"/>
      <c r="F421" s="24"/>
      <c r="G421" s="21"/>
      <c r="H421" s="24"/>
      <c r="I421" s="21"/>
      <c r="J421" s="24"/>
      <c r="K421" s="21"/>
      <c r="L421" s="24"/>
      <c r="M421" s="18"/>
      <c r="N421" s="1" t="s">
        <v>221</v>
      </c>
    </row>
    <row r="422" spans="1:52" ht="30" customHeight="1" x14ac:dyDescent="0.3">
      <c r="A422" s="19" t="s">
        <v>1495</v>
      </c>
      <c r="B422" s="19" t="s">
        <v>1535</v>
      </c>
      <c r="C422" s="19" t="s">
        <v>98</v>
      </c>
      <c r="D422" s="20">
        <v>1</v>
      </c>
      <c r="E422" s="22">
        <f>단가대비표!O55</f>
        <v>0</v>
      </c>
      <c r="F422" s="25">
        <f>TRUNC(E422*D422,1)</f>
        <v>0</v>
      </c>
      <c r="G422" s="22">
        <f>단가대비표!P55</f>
        <v>0</v>
      </c>
      <c r="H422" s="25">
        <f>TRUNC(G422*D422,1)</f>
        <v>0</v>
      </c>
      <c r="I422" s="22">
        <f>단가대비표!V55</f>
        <v>0</v>
      </c>
      <c r="J422" s="25">
        <f>TRUNC(I422*D422,1)</f>
        <v>0</v>
      </c>
      <c r="K422" s="22">
        <f t="shared" ref="K422:L424" si="76">TRUNC(E422+G422+I422,1)</f>
        <v>0</v>
      </c>
      <c r="L422" s="25">
        <f t="shared" si="76"/>
        <v>0</v>
      </c>
      <c r="M422" s="19" t="s">
        <v>52</v>
      </c>
      <c r="N422" s="1" t="s">
        <v>221</v>
      </c>
      <c r="O422" s="1" t="s">
        <v>1536</v>
      </c>
      <c r="P422" s="1" t="s">
        <v>67</v>
      </c>
      <c r="Q422" s="1" t="s">
        <v>67</v>
      </c>
      <c r="R422" s="1" t="s">
        <v>66</v>
      </c>
      <c r="AV422" s="1" t="s">
        <v>52</v>
      </c>
      <c r="AW422" s="1" t="s">
        <v>1537</v>
      </c>
      <c r="AX422" s="1" t="s">
        <v>52</v>
      </c>
      <c r="AY422" s="1" t="s">
        <v>52</v>
      </c>
      <c r="AZ422" s="1" t="s">
        <v>52</v>
      </c>
    </row>
    <row r="423" spans="1:52" ht="30" customHeight="1" x14ac:dyDescent="0.3">
      <c r="A423" s="19" t="s">
        <v>610</v>
      </c>
      <c r="B423" s="19" t="s">
        <v>1499</v>
      </c>
      <c r="C423" s="19" t="s">
        <v>98</v>
      </c>
      <c r="D423" s="20">
        <v>1</v>
      </c>
      <c r="E423" s="22">
        <f>단가대비표!O27</f>
        <v>0</v>
      </c>
      <c r="F423" s="25">
        <f>TRUNC(E423*D423,1)</f>
        <v>0</v>
      </c>
      <c r="G423" s="22">
        <f>단가대비표!P27</f>
        <v>0</v>
      </c>
      <c r="H423" s="25">
        <f>TRUNC(G423*D423,1)</f>
        <v>0</v>
      </c>
      <c r="I423" s="22">
        <f>단가대비표!V27</f>
        <v>0</v>
      </c>
      <c r="J423" s="25">
        <f>TRUNC(I423*D423,1)</f>
        <v>0</v>
      </c>
      <c r="K423" s="22">
        <f t="shared" si="76"/>
        <v>0</v>
      </c>
      <c r="L423" s="25">
        <f t="shared" si="76"/>
        <v>0</v>
      </c>
      <c r="M423" s="19" t="s">
        <v>52</v>
      </c>
      <c r="N423" s="1" t="s">
        <v>221</v>
      </c>
      <c r="O423" s="1" t="s">
        <v>1500</v>
      </c>
      <c r="P423" s="1" t="s">
        <v>67</v>
      </c>
      <c r="Q423" s="1" t="s">
        <v>67</v>
      </c>
      <c r="R423" s="1" t="s">
        <v>66</v>
      </c>
      <c r="AV423" s="1" t="s">
        <v>52</v>
      </c>
      <c r="AW423" s="1" t="s">
        <v>1538</v>
      </c>
      <c r="AX423" s="1" t="s">
        <v>52</v>
      </c>
      <c r="AY423" s="1" t="s">
        <v>52</v>
      </c>
      <c r="AZ423" s="1" t="s">
        <v>52</v>
      </c>
    </row>
    <row r="424" spans="1:52" ht="30" customHeight="1" x14ac:dyDescent="0.3">
      <c r="A424" s="19" t="s">
        <v>1502</v>
      </c>
      <c r="B424" s="19" t="s">
        <v>1503</v>
      </c>
      <c r="C424" s="19" t="s">
        <v>98</v>
      </c>
      <c r="D424" s="20">
        <v>1</v>
      </c>
      <c r="E424" s="22">
        <f>단가대비표!O48</f>
        <v>0</v>
      </c>
      <c r="F424" s="25">
        <f>TRUNC(E424*D424,1)</f>
        <v>0</v>
      </c>
      <c r="G424" s="22">
        <f>단가대비표!P48</f>
        <v>0</v>
      </c>
      <c r="H424" s="25">
        <f>TRUNC(G424*D424,1)</f>
        <v>0</v>
      </c>
      <c r="I424" s="22">
        <f>단가대비표!V48</f>
        <v>0</v>
      </c>
      <c r="J424" s="25">
        <f>TRUNC(I424*D424,1)</f>
        <v>0</v>
      </c>
      <c r="K424" s="22">
        <f t="shared" si="76"/>
        <v>0</v>
      </c>
      <c r="L424" s="25">
        <f t="shared" si="76"/>
        <v>0</v>
      </c>
      <c r="M424" s="19" t="s">
        <v>52</v>
      </c>
      <c r="N424" s="1" t="s">
        <v>221</v>
      </c>
      <c r="O424" s="1" t="s">
        <v>1504</v>
      </c>
      <c r="P424" s="1" t="s">
        <v>67</v>
      </c>
      <c r="Q424" s="1" t="s">
        <v>67</v>
      </c>
      <c r="R424" s="1" t="s">
        <v>66</v>
      </c>
      <c r="AV424" s="1" t="s">
        <v>52</v>
      </c>
      <c r="AW424" s="1" t="s">
        <v>1539</v>
      </c>
      <c r="AX424" s="1" t="s">
        <v>52</v>
      </c>
      <c r="AY424" s="1" t="s">
        <v>52</v>
      </c>
      <c r="AZ424" s="1" t="s">
        <v>52</v>
      </c>
    </row>
    <row r="425" spans="1:52" ht="30" customHeight="1" x14ac:dyDescent="0.3">
      <c r="A425" s="19" t="s">
        <v>1027</v>
      </c>
      <c r="B425" s="19" t="s">
        <v>52</v>
      </c>
      <c r="C425" s="19" t="s">
        <v>52</v>
      </c>
      <c r="D425" s="20"/>
      <c r="E425" s="22"/>
      <c r="F425" s="25">
        <f>TRUNC(SUMIF(N422:N424, N421, F422:F424),0)</f>
        <v>0</v>
      </c>
      <c r="G425" s="22"/>
      <c r="H425" s="25">
        <f>TRUNC(SUMIF(N422:N424, N421, H422:H424),0)</f>
        <v>0</v>
      </c>
      <c r="I425" s="22"/>
      <c r="J425" s="25">
        <f>TRUNC(SUMIF(N422:N424, N421, J422:J424),0)</f>
        <v>0</v>
      </c>
      <c r="K425" s="22"/>
      <c r="L425" s="25">
        <f>F425+H425+J425</f>
        <v>0</v>
      </c>
      <c r="M425" s="19" t="s">
        <v>52</v>
      </c>
      <c r="N425" s="1" t="s">
        <v>117</v>
      </c>
      <c r="O425" s="1" t="s">
        <v>117</v>
      </c>
      <c r="P425" s="1" t="s">
        <v>52</v>
      </c>
      <c r="Q425" s="1" t="s">
        <v>52</v>
      </c>
      <c r="R425" s="1" t="s">
        <v>52</v>
      </c>
      <c r="AV425" s="1" t="s">
        <v>52</v>
      </c>
      <c r="AW425" s="1" t="s">
        <v>52</v>
      </c>
      <c r="AX425" s="1" t="s">
        <v>52</v>
      </c>
      <c r="AY425" s="1" t="s">
        <v>52</v>
      </c>
      <c r="AZ425" s="1" t="s">
        <v>52</v>
      </c>
    </row>
    <row r="426" spans="1:52" ht="30" customHeight="1" x14ac:dyDescent="0.3">
      <c r="A426" s="20"/>
      <c r="B426" s="20"/>
      <c r="C426" s="20"/>
      <c r="D426" s="20"/>
      <c r="E426" s="22"/>
      <c r="F426" s="25"/>
      <c r="G426" s="22"/>
      <c r="H426" s="25"/>
      <c r="I426" s="22"/>
      <c r="J426" s="25"/>
      <c r="K426" s="22"/>
      <c r="L426" s="25"/>
      <c r="M426" s="20"/>
    </row>
    <row r="427" spans="1:52" ht="30" customHeight="1" x14ac:dyDescent="0.3">
      <c r="A427" s="16" t="s">
        <v>1540</v>
      </c>
      <c r="B427" s="17"/>
      <c r="C427" s="17"/>
      <c r="D427" s="17"/>
      <c r="E427" s="21"/>
      <c r="F427" s="24"/>
      <c r="G427" s="21"/>
      <c r="H427" s="24"/>
      <c r="I427" s="21"/>
      <c r="J427" s="24"/>
      <c r="K427" s="21"/>
      <c r="L427" s="24"/>
      <c r="M427" s="18"/>
      <c r="N427" s="1" t="s">
        <v>224</v>
      </c>
    </row>
    <row r="428" spans="1:52" ht="30" customHeight="1" x14ac:dyDescent="0.3">
      <c r="A428" s="19" t="s">
        <v>1495</v>
      </c>
      <c r="B428" s="19" t="s">
        <v>1541</v>
      </c>
      <c r="C428" s="19" t="s">
        <v>98</v>
      </c>
      <c r="D428" s="20">
        <v>1</v>
      </c>
      <c r="E428" s="22">
        <f>단가대비표!O56</f>
        <v>0</v>
      </c>
      <c r="F428" s="25">
        <f>TRUNC(E428*D428,1)</f>
        <v>0</v>
      </c>
      <c r="G428" s="22">
        <f>단가대비표!P56</f>
        <v>0</v>
      </c>
      <c r="H428" s="25">
        <f>TRUNC(G428*D428,1)</f>
        <v>0</v>
      </c>
      <c r="I428" s="22">
        <f>단가대비표!V56</f>
        <v>0</v>
      </c>
      <c r="J428" s="25">
        <f>TRUNC(I428*D428,1)</f>
        <v>0</v>
      </c>
      <c r="K428" s="22">
        <f t="shared" ref="K428:L430" si="77">TRUNC(E428+G428+I428,1)</f>
        <v>0</v>
      </c>
      <c r="L428" s="25">
        <f t="shared" si="77"/>
        <v>0</v>
      </c>
      <c r="M428" s="19" t="s">
        <v>52</v>
      </c>
      <c r="N428" s="1" t="s">
        <v>224</v>
      </c>
      <c r="O428" s="1" t="s">
        <v>1542</v>
      </c>
      <c r="P428" s="1" t="s">
        <v>67</v>
      </c>
      <c r="Q428" s="1" t="s">
        <v>67</v>
      </c>
      <c r="R428" s="1" t="s">
        <v>66</v>
      </c>
      <c r="AV428" s="1" t="s">
        <v>52</v>
      </c>
      <c r="AW428" s="1" t="s">
        <v>1543</v>
      </c>
      <c r="AX428" s="1" t="s">
        <v>52</v>
      </c>
      <c r="AY428" s="1" t="s">
        <v>52</v>
      </c>
      <c r="AZ428" s="1" t="s">
        <v>52</v>
      </c>
    </row>
    <row r="429" spans="1:52" ht="30" customHeight="1" x14ac:dyDescent="0.3">
      <c r="A429" s="19" t="s">
        <v>610</v>
      </c>
      <c r="B429" s="19" t="s">
        <v>1499</v>
      </c>
      <c r="C429" s="19" t="s">
        <v>98</v>
      </c>
      <c r="D429" s="20">
        <v>1</v>
      </c>
      <c r="E429" s="22">
        <f>단가대비표!O27</f>
        <v>0</v>
      </c>
      <c r="F429" s="25">
        <f>TRUNC(E429*D429,1)</f>
        <v>0</v>
      </c>
      <c r="G429" s="22">
        <f>단가대비표!P27</f>
        <v>0</v>
      </c>
      <c r="H429" s="25">
        <f>TRUNC(G429*D429,1)</f>
        <v>0</v>
      </c>
      <c r="I429" s="22">
        <f>단가대비표!V27</f>
        <v>0</v>
      </c>
      <c r="J429" s="25">
        <f>TRUNC(I429*D429,1)</f>
        <v>0</v>
      </c>
      <c r="K429" s="22">
        <f t="shared" si="77"/>
        <v>0</v>
      </c>
      <c r="L429" s="25">
        <f t="shared" si="77"/>
        <v>0</v>
      </c>
      <c r="M429" s="19" t="s">
        <v>52</v>
      </c>
      <c r="N429" s="1" t="s">
        <v>224</v>
      </c>
      <c r="O429" s="1" t="s">
        <v>1500</v>
      </c>
      <c r="P429" s="1" t="s">
        <v>67</v>
      </c>
      <c r="Q429" s="1" t="s">
        <v>67</v>
      </c>
      <c r="R429" s="1" t="s">
        <v>66</v>
      </c>
      <c r="AV429" s="1" t="s">
        <v>52</v>
      </c>
      <c r="AW429" s="1" t="s">
        <v>1544</v>
      </c>
      <c r="AX429" s="1" t="s">
        <v>52</v>
      </c>
      <c r="AY429" s="1" t="s">
        <v>52</v>
      </c>
      <c r="AZ429" s="1" t="s">
        <v>52</v>
      </c>
    </row>
    <row r="430" spans="1:52" ht="30" customHeight="1" x14ac:dyDescent="0.3">
      <c r="A430" s="19" t="s">
        <v>1502</v>
      </c>
      <c r="B430" s="19" t="s">
        <v>1503</v>
      </c>
      <c r="C430" s="19" t="s">
        <v>98</v>
      </c>
      <c r="D430" s="20">
        <v>1</v>
      </c>
      <c r="E430" s="22">
        <f>단가대비표!O48</f>
        <v>0</v>
      </c>
      <c r="F430" s="25">
        <f>TRUNC(E430*D430,1)</f>
        <v>0</v>
      </c>
      <c r="G430" s="22">
        <f>단가대비표!P48</f>
        <v>0</v>
      </c>
      <c r="H430" s="25">
        <f>TRUNC(G430*D430,1)</f>
        <v>0</v>
      </c>
      <c r="I430" s="22">
        <f>단가대비표!V48</f>
        <v>0</v>
      </c>
      <c r="J430" s="25">
        <f>TRUNC(I430*D430,1)</f>
        <v>0</v>
      </c>
      <c r="K430" s="22">
        <f t="shared" si="77"/>
        <v>0</v>
      </c>
      <c r="L430" s="25">
        <f t="shared" si="77"/>
        <v>0</v>
      </c>
      <c r="M430" s="19" t="s">
        <v>52</v>
      </c>
      <c r="N430" s="1" t="s">
        <v>224</v>
      </c>
      <c r="O430" s="1" t="s">
        <v>1504</v>
      </c>
      <c r="P430" s="1" t="s">
        <v>67</v>
      </c>
      <c r="Q430" s="1" t="s">
        <v>67</v>
      </c>
      <c r="R430" s="1" t="s">
        <v>66</v>
      </c>
      <c r="AV430" s="1" t="s">
        <v>52</v>
      </c>
      <c r="AW430" s="1" t="s">
        <v>1545</v>
      </c>
      <c r="AX430" s="1" t="s">
        <v>52</v>
      </c>
      <c r="AY430" s="1" t="s">
        <v>52</v>
      </c>
      <c r="AZ430" s="1" t="s">
        <v>52</v>
      </c>
    </row>
    <row r="431" spans="1:52" ht="30" customHeight="1" x14ac:dyDescent="0.3">
      <c r="A431" s="19" t="s">
        <v>1027</v>
      </c>
      <c r="B431" s="19" t="s">
        <v>52</v>
      </c>
      <c r="C431" s="19" t="s">
        <v>52</v>
      </c>
      <c r="D431" s="20"/>
      <c r="E431" s="22"/>
      <c r="F431" s="25">
        <f>TRUNC(SUMIF(N428:N430, N427, F428:F430),0)</f>
        <v>0</v>
      </c>
      <c r="G431" s="22"/>
      <c r="H431" s="25">
        <f>TRUNC(SUMIF(N428:N430, N427, H428:H430),0)</f>
        <v>0</v>
      </c>
      <c r="I431" s="22"/>
      <c r="J431" s="25">
        <f>TRUNC(SUMIF(N428:N430, N427, J428:J430),0)</f>
        <v>0</v>
      </c>
      <c r="K431" s="22"/>
      <c r="L431" s="25">
        <f>F431+H431+J431</f>
        <v>0</v>
      </c>
      <c r="M431" s="19" t="s">
        <v>52</v>
      </c>
      <c r="N431" s="1" t="s">
        <v>117</v>
      </c>
      <c r="O431" s="1" t="s">
        <v>117</v>
      </c>
      <c r="P431" s="1" t="s">
        <v>52</v>
      </c>
      <c r="Q431" s="1" t="s">
        <v>52</v>
      </c>
      <c r="R431" s="1" t="s">
        <v>52</v>
      </c>
      <c r="AV431" s="1" t="s">
        <v>52</v>
      </c>
      <c r="AW431" s="1" t="s">
        <v>52</v>
      </c>
      <c r="AX431" s="1" t="s">
        <v>52</v>
      </c>
      <c r="AY431" s="1" t="s">
        <v>52</v>
      </c>
      <c r="AZ431" s="1" t="s">
        <v>52</v>
      </c>
    </row>
    <row r="432" spans="1:52" ht="30" customHeight="1" x14ac:dyDescent="0.3">
      <c r="A432" s="20"/>
      <c r="B432" s="20"/>
      <c r="C432" s="20"/>
      <c r="D432" s="20"/>
      <c r="E432" s="22"/>
      <c r="F432" s="25"/>
      <c r="G432" s="22"/>
      <c r="H432" s="25"/>
      <c r="I432" s="22"/>
      <c r="J432" s="25"/>
      <c r="K432" s="22"/>
      <c r="L432" s="25"/>
      <c r="M432" s="20"/>
    </row>
    <row r="433" spans="1:52" ht="30" customHeight="1" x14ac:dyDescent="0.3">
      <c r="A433" s="16" t="s">
        <v>1546</v>
      </c>
      <c r="B433" s="17"/>
      <c r="C433" s="17"/>
      <c r="D433" s="17"/>
      <c r="E433" s="21"/>
      <c r="F433" s="24"/>
      <c r="G433" s="21"/>
      <c r="H433" s="24"/>
      <c r="I433" s="21"/>
      <c r="J433" s="24"/>
      <c r="K433" s="21"/>
      <c r="L433" s="24"/>
      <c r="M433" s="18"/>
      <c r="N433" s="1" t="s">
        <v>1547</v>
      </c>
    </row>
    <row r="434" spans="1:52" ht="30" customHeight="1" x14ac:dyDescent="0.3">
      <c r="A434" s="19" t="s">
        <v>1552</v>
      </c>
      <c r="B434" s="19" t="s">
        <v>634</v>
      </c>
      <c r="C434" s="19" t="s">
        <v>635</v>
      </c>
      <c r="D434" s="20">
        <v>7.0499999999999998E-3</v>
      </c>
      <c r="E434" s="22">
        <f>단가대비표!O168</f>
        <v>0</v>
      </c>
      <c r="F434" s="25">
        <f t="shared" ref="F434:F439" si="78">TRUNC(E434*D434,1)</f>
        <v>0</v>
      </c>
      <c r="G434" s="22">
        <f>단가대비표!P168</f>
        <v>0</v>
      </c>
      <c r="H434" s="25">
        <f t="shared" ref="H434:H439" si="79">TRUNC(G434*D434,1)</f>
        <v>0</v>
      </c>
      <c r="I434" s="22">
        <f>단가대비표!V168</f>
        <v>0</v>
      </c>
      <c r="J434" s="25">
        <f t="shared" ref="J434:J439" si="80">TRUNC(I434*D434,1)</f>
        <v>0</v>
      </c>
      <c r="K434" s="22">
        <f t="shared" ref="K434:L439" si="81">TRUNC(E434+G434+I434,1)</f>
        <v>0</v>
      </c>
      <c r="L434" s="25">
        <f t="shared" si="81"/>
        <v>0</v>
      </c>
      <c r="M434" s="19" t="s">
        <v>52</v>
      </c>
      <c r="N434" s="1" t="s">
        <v>1547</v>
      </c>
      <c r="O434" s="1" t="s">
        <v>1553</v>
      </c>
      <c r="P434" s="1" t="s">
        <v>67</v>
      </c>
      <c r="Q434" s="1" t="s">
        <v>67</v>
      </c>
      <c r="R434" s="1" t="s">
        <v>66</v>
      </c>
      <c r="V434">
        <v>1</v>
      </c>
      <c r="W434">
        <v>2</v>
      </c>
      <c r="AV434" s="1" t="s">
        <v>52</v>
      </c>
      <c r="AW434" s="1" t="s">
        <v>1554</v>
      </c>
      <c r="AX434" s="1" t="s">
        <v>52</v>
      </c>
      <c r="AY434" s="1" t="s">
        <v>52</v>
      </c>
      <c r="AZ434" s="1" t="s">
        <v>52</v>
      </c>
    </row>
    <row r="435" spans="1:52" ht="30" customHeight="1" x14ac:dyDescent="0.3">
      <c r="A435" s="19" t="s">
        <v>638</v>
      </c>
      <c r="B435" s="19" t="s">
        <v>634</v>
      </c>
      <c r="C435" s="19" t="s">
        <v>635</v>
      </c>
      <c r="D435" s="20">
        <v>2.5699999999999998E-3</v>
      </c>
      <c r="E435" s="22">
        <f>단가대비표!O169</f>
        <v>0</v>
      </c>
      <c r="F435" s="25">
        <f t="shared" si="78"/>
        <v>0</v>
      </c>
      <c r="G435" s="22">
        <f>단가대비표!P169</f>
        <v>0</v>
      </c>
      <c r="H435" s="25">
        <f t="shared" si="79"/>
        <v>0</v>
      </c>
      <c r="I435" s="22">
        <f>단가대비표!V169</f>
        <v>0</v>
      </c>
      <c r="J435" s="25">
        <f t="shared" si="80"/>
        <v>0</v>
      </c>
      <c r="K435" s="22">
        <f t="shared" si="81"/>
        <v>0</v>
      </c>
      <c r="L435" s="25">
        <f t="shared" si="81"/>
        <v>0</v>
      </c>
      <c r="M435" s="19" t="s">
        <v>52</v>
      </c>
      <c r="N435" s="1" t="s">
        <v>1547</v>
      </c>
      <c r="O435" s="1" t="s">
        <v>639</v>
      </c>
      <c r="P435" s="1" t="s">
        <v>67</v>
      </c>
      <c r="Q435" s="1" t="s">
        <v>67</v>
      </c>
      <c r="R435" s="1" t="s">
        <v>66</v>
      </c>
      <c r="V435">
        <v>1</v>
      </c>
      <c r="W435">
        <v>2</v>
      </c>
      <c r="AV435" s="1" t="s">
        <v>52</v>
      </c>
      <c r="AW435" s="1" t="s">
        <v>1555</v>
      </c>
      <c r="AX435" s="1" t="s">
        <v>52</v>
      </c>
      <c r="AY435" s="1" t="s">
        <v>52</v>
      </c>
      <c r="AZ435" s="1" t="s">
        <v>52</v>
      </c>
    </row>
    <row r="436" spans="1:52" ht="30" customHeight="1" x14ac:dyDescent="0.3">
      <c r="A436" s="19" t="s">
        <v>1556</v>
      </c>
      <c r="B436" s="19" t="s">
        <v>634</v>
      </c>
      <c r="C436" s="19" t="s">
        <v>635</v>
      </c>
      <c r="D436" s="20">
        <v>1.92E-3</v>
      </c>
      <c r="E436" s="22">
        <f>단가대비표!O167</f>
        <v>0</v>
      </c>
      <c r="F436" s="25">
        <f t="shared" si="78"/>
        <v>0</v>
      </c>
      <c r="G436" s="22">
        <f>단가대비표!P167</f>
        <v>0</v>
      </c>
      <c r="H436" s="25">
        <f t="shared" si="79"/>
        <v>0</v>
      </c>
      <c r="I436" s="22">
        <f>단가대비표!V167</f>
        <v>0</v>
      </c>
      <c r="J436" s="25">
        <f t="shared" si="80"/>
        <v>0</v>
      </c>
      <c r="K436" s="22">
        <f t="shared" si="81"/>
        <v>0</v>
      </c>
      <c r="L436" s="25">
        <f t="shared" si="81"/>
        <v>0</v>
      </c>
      <c r="M436" s="19" t="s">
        <v>52</v>
      </c>
      <c r="N436" s="1" t="s">
        <v>1547</v>
      </c>
      <c r="O436" s="1" t="s">
        <v>1557</v>
      </c>
      <c r="P436" s="1" t="s">
        <v>67</v>
      </c>
      <c r="Q436" s="1" t="s">
        <v>67</v>
      </c>
      <c r="R436" s="1" t="s">
        <v>66</v>
      </c>
      <c r="V436">
        <v>1</v>
      </c>
      <c r="W436">
        <v>2</v>
      </c>
      <c r="AV436" s="1" t="s">
        <v>52</v>
      </c>
      <c r="AW436" s="1" t="s">
        <v>1558</v>
      </c>
      <c r="AX436" s="1" t="s">
        <v>52</v>
      </c>
      <c r="AY436" s="1" t="s">
        <v>52</v>
      </c>
      <c r="AZ436" s="1" t="s">
        <v>52</v>
      </c>
    </row>
    <row r="437" spans="1:52" ht="30" customHeight="1" x14ac:dyDescent="0.3">
      <c r="A437" s="19" t="s">
        <v>633</v>
      </c>
      <c r="B437" s="19" t="s">
        <v>634</v>
      </c>
      <c r="C437" s="19" t="s">
        <v>635</v>
      </c>
      <c r="D437" s="20">
        <v>1.2800000000000001E-3</v>
      </c>
      <c r="E437" s="22">
        <f>단가대비표!O166</f>
        <v>0</v>
      </c>
      <c r="F437" s="25">
        <f t="shared" si="78"/>
        <v>0</v>
      </c>
      <c r="G437" s="22">
        <f>단가대비표!P166</f>
        <v>0</v>
      </c>
      <c r="H437" s="25">
        <f t="shared" si="79"/>
        <v>0</v>
      </c>
      <c r="I437" s="22">
        <f>단가대비표!V166</f>
        <v>0</v>
      </c>
      <c r="J437" s="25">
        <f t="shared" si="80"/>
        <v>0</v>
      </c>
      <c r="K437" s="22">
        <f t="shared" si="81"/>
        <v>0</v>
      </c>
      <c r="L437" s="25">
        <f t="shared" si="81"/>
        <v>0</v>
      </c>
      <c r="M437" s="19" t="s">
        <v>52</v>
      </c>
      <c r="N437" s="1" t="s">
        <v>1547</v>
      </c>
      <c r="O437" s="1" t="s">
        <v>636</v>
      </c>
      <c r="P437" s="1" t="s">
        <v>67</v>
      </c>
      <c r="Q437" s="1" t="s">
        <v>67</v>
      </c>
      <c r="R437" s="1" t="s">
        <v>66</v>
      </c>
      <c r="V437">
        <v>1</v>
      </c>
      <c r="W437">
        <v>2</v>
      </c>
      <c r="AV437" s="1" t="s">
        <v>52</v>
      </c>
      <c r="AW437" s="1" t="s">
        <v>1559</v>
      </c>
      <c r="AX437" s="1" t="s">
        <v>52</v>
      </c>
      <c r="AY437" s="1" t="s">
        <v>52</v>
      </c>
      <c r="AZ437" s="1" t="s">
        <v>52</v>
      </c>
    </row>
    <row r="438" spans="1:52" ht="30" customHeight="1" x14ac:dyDescent="0.3">
      <c r="A438" s="19" t="s">
        <v>647</v>
      </c>
      <c r="B438" s="19" t="s">
        <v>1560</v>
      </c>
      <c r="C438" s="19" t="s">
        <v>630</v>
      </c>
      <c r="D438" s="20">
        <v>1</v>
      </c>
      <c r="E438" s="22">
        <f>TRUNC(SUMIF(V434:V439, RIGHTB(O438, 1), H434:H439)*U438, 2)</f>
        <v>0</v>
      </c>
      <c r="F438" s="25">
        <f t="shared" si="78"/>
        <v>0</v>
      </c>
      <c r="G438" s="22">
        <v>0</v>
      </c>
      <c r="H438" s="25">
        <f t="shared" si="79"/>
        <v>0</v>
      </c>
      <c r="I438" s="22">
        <v>0</v>
      </c>
      <c r="J438" s="25">
        <f t="shared" si="80"/>
        <v>0</v>
      </c>
      <c r="K438" s="22">
        <f t="shared" si="81"/>
        <v>0</v>
      </c>
      <c r="L438" s="25">
        <f t="shared" si="81"/>
        <v>0</v>
      </c>
      <c r="M438" s="19" t="s">
        <v>52</v>
      </c>
      <c r="N438" s="1" t="s">
        <v>1547</v>
      </c>
      <c r="O438" s="1" t="s">
        <v>649</v>
      </c>
      <c r="P438" s="1" t="s">
        <v>67</v>
      </c>
      <c r="Q438" s="1" t="s">
        <v>67</v>
      </c>
      <c r="R438" s="1" t="s">
        <v>67</v>
      </c>
      <c r="S438">
        <v>1</v>
      </c>
      <c r="T438">
        <v>0</v>
      </c>
      <c r="U438">
        <v>0.05</v>
      </c>
      <c r="AV438" s="1" t="s">
        <v>52</v>
      </c>
      <c r="AW438" s="1" t="s">
        <v>1561</v>
      </c>
      <c r="AX438" s="1" t="s">
        <v>52</v>
      </c>
      <c r="AY438" s="1" t="s">
        <v>52</v>
      </c>
      <c r="AZ438" s="1" t="s">
        <v>52</v>
      </c>
    </row>
    <row r="439" spans="1:52" ht="30" customHeight="1" x14ac:dyDescent="0.3">
      <c r="A439" s="19" t="s">
        <v>667</v>
      </c>
      <c r="B439" s="19" t="s">
        <v>648</v>
      </c>
      <c r="C439" s="19" t="s">
        <v>630</v>
      </c>
      <c r="D439" s="20">
        <v>1</v>
      </c>
      <c r="E439" s="22">
        <f>TRUNC(SUMIF(W434:W439, RIGHTB(O439, 1), H434:H439)*U439, 2)</f>
        <v>0</v>
      </c>
      <c r="F439" s="25">
        <f t="shared" si="78"/>
        <v>0</v>
      </c>
      <c r="G439" s="22">
        <v>0</v>
      </c>
      <c r="H439" s="25">
        <f t="shared" si="79"/>
        <v>0</v>
      </c>
      <c r="I439" s="22">
        <v>0</v>
      </c>
      <c r="J439" s="25">
        <f t="shared" si="80"/>
        <v>0</v>
      </c>
      <c r="K439" s="22">
        <f t="shared" si="81"/>
        <v>0</v>
      </c>
      <c r="L439" s="25">
        <f t="shared" si="81"/>
        <v>0</v>
      </c>
      <c r="M439" s="19" t="s">
        <v>52</v>
      </c>
      <c r="N439" s="1" t="s">
        <v>1547</v>
      </c>
      <c r="O439" s="1" t="s">
        <v>669</v>
      </c>
      <c r="P439" s="1" t="s">
        <v>67</v>
      </c>
      <c r="Q439" s="1" t="s">
        <v>67</v>
      </c>
      <c r="R439" s="1" t="s">
        <v>67</v>
      </c>
      <c r="S439">
        <v>1</v>
      </c>
      <c r="T439">
        <v>0</v>
      </c>
      <c r="U439">
        <v>0.03</v>
      </c>
      <c r="AV439" s="1" t="s">
        <v>52</v>
      </c>
      <c r="AW439" s="1" t="s">
        <v>1562</v>
      </c>
      <c r="AX439" s="1" t="s">
        <v>52</v>
      </c>
      <c r="AY439" s="1" t="s">
        <v>52</v>
      </c>
      <c r="AZ439" s="1" t="s">
        <v>52</v>
      </c>
    </row>
    <row r="440" spans="1:52" ht="30" customHeight="1" x14ac:dyDescent="0.3">
      <c r="A440" s="19" t="s">
        <v>1027</v>
      </c>
      <c r="B440" s="19" t="s">
        <v>52</v>
      </c>
      <c r="C440" s="19" t="s">
        <v>52</v>
      </c>
      <c r="D440" s="20"/>
      <c r="E440" s="22"/>
      <c r="F440" s="25">
        <f>TRUNC(SUMIF(N434:N439, N433, F434:F439),0)</f>
        <v>0</v>
      </c>
      <c r="G440" s="22"/>
      <c r="H440" s="25">
        <f>TRUNC(SUMIF(N434:N439, N433, H434:H439),0)</f>
        <v>0</v>
      </c>
      <c r="I440" s="22"/>
      <c r="J440" s="25">
        <f>TRUNC(SUMIF(N434:N439, N433, J434:J439),0)</f>
        <v>0</v>
      </c>
      <c r="K440" s="22"/>
      <c r="L440" s="25">
        <f>F440+H440+J440</f>
        <v>0</v>
      </c>
      <c r="M440" s="19" t="s">
        <v>52</v>
      </c>
      <c r="N440" s="1" t="s">
        <v>117</v>
      </c>
      <c r="O440" s="1" t="s">
        <v>117</v>
      </c>
      <c r="P440" s="1" t="s">
        <v>52</v>
      </c>
      <c r="Q440" s="1" t="s">
        <v>52</v>
      </c>
      <c r="R440" s="1" t="s">
        <v>52</v>
      </c>
      <c r="AV440" s="1" t="s">
        <v>52</v>
      </c>
      <c r="AW440" s="1" t="s">
        <v>52</v>
      </c>
      <c r="AX440" s="1" t="s">
        <v>52</v>
      </c>
      <c r="AY440" s="1" t="s">
        <v>52</v>
      </c>
      <c r="AZ440" s="1" t="s">
        <v>52</v>
      </c>
    </row>
    <row r="441" spans="1:52" ht="30" customHeight="1" x14ac:dyDescent="0.3">
      <c r="A441" s="20"/>
      <c r="B441" s="20"/>
      <c r="C441" s="20"/>
      <c r="D441" s="20"/>
      <c r="E441" s="22"/>
      <c r="F441" s="25"/>
      <c r="G441" s="22"/>
      <c r="H441" s="25"/>
      <c r="I441" s="22"/>
      <c r="J441" s="25"/>
      <c r="K441" s="22"/>
      <c r="L441" s="25"/>
      <c r="M441" s="20"/>
    </row>
    <row r="442" spans="1:52" ht="30" customHeight="1" x14ac:dyDescent="0.3">
      <c r="A442" s="16" t="s">
        <v>1563</v>
      </c>
      <c r="B442" s="17"/>
      <c r="C442" s="17"/>
      <c r="D442" s="17"/>
      <c r="E442" s="21"/>
      <c r="F442" s="24"/>
      <c r="G442" s="21"/>
      <c r="H442" s="24"/>
      <c r="I442" s="21"/>
      <c r="J442" s="24"/>
      <c r="K442" s="21"/>
      <c r="L442" s="24"/>
      <c r="M442" s="18"/>
      <c r="N442" s="1" t="s">
        <v>233</v>
      </c>
    </row>
    <row r="443" spans="1:52" ht="30" customHeight="1" x14ac:dyDescent="0.3">
      <c r="A443" s="19" t="s">
        <v>1564</v>
      </c>
      <c r="B443" s="19" t="s">
        <v>1565</v>
      </c>
      <c r="C443" s="19" t="s">
        <v>82</v>
      </c>
      <c r="D443" s="20">
        <v>4</v>
      </c>
      <c r="E443" s="22">
        <f>일위대가목록!E66</f>
        <v>0</v>
      </c>
      <c r="F443" s="25">
        <f>TRUNC(E443*D443,1)</f>
        <v>0</v>
      </c>
      <c r="G443" s="22">
        <f>일위대가목록!F66</f>
        <v>0</v>
      </c>
      <c r="H443" s="25">
        <f>TRUNC(G443*D443,1)</f>
        <v>0</v>
      </c>
      <c r="I443" s="22">
        <f>일위대가목록!G66</f>
        <v>0</v>
      </c>
      <c r="J443" s="25">
        <f>TRUNC(I443*D443,1)</f>
        <v>0</v>
      </c>
      <c r="K443" s="22">
        <f t="shared" ref="K443:L446" si="82">TRUNC(E443+G443+I443,1)</f>
        <v>0</v>
      </c>
      <c r="L443" s="25">
        <f t="shared" si="82"/>
        <v>0</v>
      </c>
      <c r="M443" s="19" t="s">
        <v>1566</v>
      </c>
      <c r="N443" s="1" t="s">
        <v>233</v>
      </c>
      <c r="O443" s="1" t="s">
        <v>1567</v>
      </c>
      <c r="P443" s="1" t="s">
        <v>66</v>
      </c>
      <c r="Q443" s="1" t="s">
        <v>67</v>
      </c>
      <c r="R443" s="1" t="s">
        <v>67</v>
      </c>
      <c r="AV443" s="1" t="s">
        <v>52</v>
      </c>
      <c r="AW443" s="1" t="s">
        <v>1568</v>
      </c>
      <c r="AX443" s="1" t="s">
        <v>52</v>
      </c>
      <c r="AY443" s="1" t="s">
        <v>52</v>
      </c>
      <c r="AZ443" s="1" t="s">
        <v>52</v>
      </c>
    </row>
    <row r="444" spans="1:52" ht="30" customHeight="1" x14ac:dyDescent="0.3">
      <c r="A444" s="19" t="s">
        <v>1569</v>
      </c>
      <c r="B444" s="19" t="s">
        <v>1570</v>
      </c>
      <c r="C444" s="19" t="s">
        <v>626</v>
      </c>
      <c r="D444" s="20">
        <v>29.53</v>
      </c>
      <c r="E444" s="22">
        <f>단가대비표!O47</f>
        <v>0</v>
      </c>
      <c r="F444" s="25">
        <f>TRUNC(E444*D444,1)</f>
        <v>0</v>
      </c>
      <c r="G444" s="22">
        <f>단가대비표!P47</f>
        <v>0</v>
      </c>
      <c r="H444" s="25">
        <f>TRUNC(G444*D444,1)</f>
        <v>0</v>
      </c>
      <c r="I444" s="22">
        <f>단가대비표!V47</f>
        <v>0</v>
      </c>
      <c r="J444" s="25">
        <f>TRUNC(I444*D444,1)</f>
        <v>0</v>
      </c>
      <c r="K444" s="22">
        <f t="shared" si="82"/>
        <v>0</v>
      </c>
      <c r="L444" s="25">
        <f t="shared" si="82"/>
        <v>0</v>
      </c>
      <c r="M444" s="19" t="s">
        <v>52</v>
      </c>
      <c r="N444" s="1" t="s">
        <v>233</v>
      </c>
      <c r="O444" s="1" t="s">
        <v>1571</v>
      </c>
      <c r="P444" s="1" t="s">
        <v>67</v>
      </c>
      <c r="Q444" s="1" t="s">
        <v>67</v>
      </c>
      <c r="R444" s="1" t="s">
        <v>66</v>
      </c>
      <c r="AV444" s="1" t="s">
        <v>52</v>
      </c>
      <c r="AW444" s="1" t="s">
        <v>1572</v>
      </c>
      <c r="AX444" s="1" t="s">
        <v>52</v>
      </c>
      <c r="AY444" s="1" t="s">
        <v>52</v>
      </c>
      <c r="AZ444" s="1" t="s">
        <v>52</v>
      </c>
    </row>
    <row r="445" spans="1:52" ht="30" customHeight="1" x14ac:dyDescent="0.3">
      <c r="A445" s="19" t="s">
        <v>1573</v>
      </c>
      <c r="B445" s="19" t="s">
        <v>1574</v>
      </c>
      <c r="C445" s="19" t="s">
        <v>818</v>
      </c>
      <c r="D445" s="20">
        <v>1.43</v>
      </c>
      <c r="E445" s="22">
        <f>일위대가목록!E123</f>
        <v>0</v>
      </c>
      <c r="F445" s="25">
        <f>TRUNC(E445*D445,1)</f>
        <v>0</v>
      </c>
      <c r="G445" s="22">
        <f>일위대가목록!F123</f>
        <v>0</v>
      </c>
      <c r="H445" s="25">
        <f>TRUNC(G445*D445,1)</f>
        <v>0</v>
      </c>
      <c r="I445" s="22">
        <f>일위대가목록!G123</f>
        <v>0</v>
      </c>
      <c r="J445" s="25">
        <f>TRUNC(I445*D445,1)</f>
        <v>0</v>
      </c>
      <c r="K445" s="22">
        <f t="shared" si="82"/>
        <v>0</v>
      </c>
      <c r="L445" s="25">
        <f t="shared" si="82"/>
        <v>0</v>
      </c>
      <c r="M445" s="19" t="s">
        <v>1575</v>
      </c>
      <c r="N445" s="1" t="s">
        <v>233</v>
      </c>
      <c r="O445" s="1" t="s">
        <v>1576</v>
      </c>
      <c r="P445" s="1" t="s">
        <v>66</v>
      </c>
      <c r="Q445" s="1" t="s">
        <v>67</v>
      </c>
      <c r="R445" s="1" t="s">
        <v>67</v>
      </c>
      <c r="AV445" s="1" t="s">
        <v>52</v>
      </c>
      <c r="AW445" s="1" t="s">
        <v>1577</v>
      </c>
      <c r="AX445" s="1" t="s">
        <v>52</v>
      </c>
      <c r="AY445" s="1" t="s">
        <v>52</v>
      </c>
      <c r="AZ445" s="1" t="s">
        <v>52</v>
      </c>
    </row>
    <row r="446" spans="1:52" ht="30" customHeight="1" x14ac:dyDescent="0.3">
      <c r="A446" s="19" t="s">
        <v>1548</v>
      </c>
      <c r="B446" s="19" t="s">
        <v>1549</v>
      </c>
      <c r="C446" s="19" t="s">
        <v>1107</v>
      </c>
      <c r="D446" s="20">
        <v>29.53</v>
      </c>
      <c r="E446" s="22">
        <f>일위대가목록!E64</f>
        <v>0</v>
      </c>
      <c r="F446" s="25">
        <f>TRUNC(E446*D446,1)</f>
        <v>0</v>
      </c>
      <c r="G446" s="22">
        <f>일위대가목록!F64</f>
        <v>0</v>
      </c>
      <c r="H446" s="25">
        <f>TRUNC(G446*D446,1)</f>
        <v>0</v>
      </c>
      <c r="I446" s="22">
        <f>일위대가목록!G64</f>
        <v>0</v>
      </c>
      <c r="J446" s="25">
        <f>TRUNC(I446*D446,1)</f>
        <v>0</v>
      </c>
      <c r="K446" s="22">
        <f t="shared" si="82"/>
        <v>0</v>
      </c>
      <c r="L446" s="25">
        <f t="shared" si="82"/>
        <v>0</v>
      </c>
      <c r="M446" s="19" t="s">
        <v>1550</v>
      </c>
      <c r="N446" s="1" t="s">
        <v>233</v>
      </c>
      <c r="O446" s="1" t="s">
        <v>1547</v>
      </c>
      <c r="P446" s="1" t="s">
        <v>66</v>
      </c>
      <c r="Q446" s="1" t="s">
        <v>67</v>
      </c>
      <c r="R446" s="1" t="s">
        <v>67</v>
      </c>
      <c r="AV446" s="1" t="s">
        <v>52</v>
      </c>
      <c r="AW446" s="1" t="s">
        <v>1578</v>
      </c>
      <c r="AX446" s="1" t="s">
        <v>52</v>
      </c>
      <c r="AY446" s="1" t="s">
        <v>52</v>
      </c>
      <c r="AZ446" s="1" t="s">
        <v>52</v>
      </c>
    </row>
    <row r="447" spans="1:52" ht="30" customHeight="1" x14ac:dyDescent="0.3">
      <c r="A447" s="19" t="s">
        <v>1027</v>
      </c>
      <c r="B447" s="19" t="s">
        <v>52</v>
      </c>
      <c r="C447" s="19" t="s">
        <v>52</v>
      </c>
      <c r="D447" s="20"/>
      <c r="E447" s="22"/>
      <c r="F447" s="25">
        <f>TRUNC(SUMIF(N443:N446, N442, F443:F446),0)</f>
        <v>0</v>
      </c>
      <c r="G447" s="22"/>
      <c r="H447" s="25">
        <f>TRUNC(SUMIF(N443:N446, N442, H443:H446),0)</f>
        <v>0</v>
      </c>
      <c r="I447" s="22"/>
      <c r="J447" s="25">
        <f>TRUNC(SUMIF(N443:N446, N442, J443:J446),0)</f>
        <v>0</v>
      </c>
      <c r="K447" s="22"/>
      <c r="L447" s="25">
        <f>F447+H447+J447</f>
        <v>0</v>
      </c>
      <c r="M447" s="19" t="s">
        <v>52</v>
      </c>
      <c r="N447" s="1" t="s">
        <v>117</v>
      </c>
      <c r="O447" s="1" t="s">
        <v>117</v>
      </c>
      <c r="P447" s="1" t="s">
        <v>52</v>
      </c>
      <c r="Q447" s="1" t="s">
        <v>52</v>
      </c>
      <c r="R447" s="1" t="s">
        <v>52</v>
      </c>
      <c r="AV447" s="1" t="s">
        <v>52</v>
      </c>
      <c r="AW447" s="1" t="s">
        <v>52</v>
      </c>
      <c r="AX447" s="1" t="s">
        <v>52</v>
      </c>
      <c r="AY447" s="1" t="s">
        <v>52</v>
      </c>
      <c r="AZ447" s="1" t="s">
        <v>52</v>
      </c>
    </row>
    <row r="448" spans="1:52" ht="30" customHeight="1" x14ac:dyDescent="0.3">
      <c r="A448" s="20"/>
      <c r="B448" s="20"/>
      <c r="C448" s="20"/>
      <c r="D448" s="20"/>
      <c r="E448" s="22"/>
      <c r="F448" s="25"/>
      <c r="G448" s="22"/>
      <c r="H448" s="25"/>
      <c r="I448" s="22"/>
      <c r="J448" s="25"/>
      <c r="K448" s="22"/>
      <c r="L448" s="25"/>
      <c r="M448" s="20"/>
    </row>
    <row r="449" spans="1:52" ht="30" customHeight="1" x14ac:dyDescent="0.3">
      <c r="A449" s="16" t="s">
        <v>1579</v>
      </c>
      <c r="B449" s="17"/>
      <c r="C449" s="17"/>
      <c r="D449" s="17"/>
      <c r="E449" s="21"/>
      <c r="F449" s="24"/>
      <c r="G449" s="21"/>
      <c r="H449" s="24"/>
      <c r="I449" s="21"/>
      <c r="J449" s="24"/>
      <c r="K449" s="21"/>
      <c r="L449" s="24"/>
      <c r="M449" s="18"/>
      <c r="N449" s="1" t="s">
        <v>1567</v>
      </c>
    </row>
    <row r="450" spans="1:52" ht="30" customHeight="1" x14ac:dyDescent="0.3">
      <c r="A450" s="19" t="s">
        <v>1580</v>
      </c>
      <c r="B450" s="19" t="s">
        <v>1581</v>
      </c>
      <c r="C450" s="19" t="s">
        <v>1107</v>
      </c>
      <c r="D450" s="20">
        <v>2.83</v>
      </c>
      <c r="E450" s="22">
        <f>단가대비표!O33</f>
        <v>0</v>
      </c>
      <c r="F450" s="25">
        <f>TRUNC(E450*D450,1)</f>
        <v>0</v>
      </c>
      <c r="G450" s="22">
        <f>단가대비표!P33</f>
        <v>0</v>
      </c>
      <c r="H450" s="25">
        <f>TRUNC(G450*D450,1)</f>
        <v>0</v>
      </c>
      <c r="I450" s="22">
        <f>단가대비표!V33</f>
        <v>0</v>
      </c>
      <c r="J450" s="25">
        <f>TRUNC(I450*D450,1)</f>
        <v>0</v>
      </c>
      <c r="K450" s="22">
        <f t="shared" ref="K450:L452" si="83">TRUNC(E450+G450+I450,1)</f>
        <v>0</v>
      </c>
      <c r="L450" s="25">
        <f t="shared" si="83"/>
        <v>0</v>
      </c>
      <c r="M450" s="19" t="s">
        <v>52</v>
      </c>
      <c r="N450" s="1" t="s">
        <v>1567</v>
      </c>
      <c r="O450" s="1" t="s">
        <v>1582</v>
      </c>
      <c r="P450" s="1" t="s">
        <v>67</v>
      </c>
      <c r="Q450" s="1" t="s">
        <v>67</v>
      </c>
      <c r="R450" s="1" t="s">
        <v>66</v>
      </c>
      <c r="AV450" s="1" t="s">
        <v>52</v>
      </c>
      <c r="AW450" s="1" t="s">
        <v>1583</v>
      </c>
      <c r="AX450" s="1" t="s">
        <v>52</v>
      </c>
      <c r="AY450" s="1" t="s">
        <v>52</v>
      </c>
      <c r="AZ450" s="1" t="s">
        <v>52</v>
      </c>
    </row>
    <row r="451" spans="1:52" ht="30" customHeight="1" x14ac:dyDescent="0.3">
      <c r="A451" s="19" t="s">
        <v>1584</v>
      </c>
      <c r="B451" s="19" t="s">
        <v>1585</v>
      </c>
      <c r="C451" s="19" t="s">
        <v>1107</v>
      </c>
      <c r="D451" s="20">
        <v>0.54</v>
      </c>
      <c r="E451" s="22">
        <f>단가대비표!O31</f>
        <v>0</v>
      </c>
      <c r="F451" s="25">
        <f>TRUNC(E451*D451,1)</f>
        <v>0</v>
      </c>
      <c r="G451" s="22">
        <f>단가대비표!P31</f>
        <v>0</v>
      </c>
      <c r="H451" s="25">
        <f>TRUNC(G451*D451,1)</f>
        <v>0</v>
      </c>
      <c r="I451" s="22">
        <f>단가대비표!V31</f>
        <v>0</v>
      </c>
      <c r="J451" s="25">
        <f>TRUNC(I451*D451,1)</f>
        <v>0</v>
      </c>
      <c r="K451" s="22">
        <f t="shared" si="83"/>
        <v>0</v>
      </c>
      <c r="L451" s="25">
        <f t="shared" si="83"/>
        <v>0</v>
      </c>
      <c r="M451" s="19" t="s">
        <v>52</v>
      </c>
      <c r="N451" s="1" t="s">
        <v>1567</v>
      </c>
      <c r="O451" s="1" t="s">
        <v>1586</v>
      </c>
      <c r="P451" s="1" t="s">
        <v>67</v>
      </c>
      <c r="Q451" s="1" t="s">
        <v>67</v>
      </c>
      <c r="R451" s="1" t="s">
        <v>66</v>
      </c>
      <c r="AV451" s="1" t="s">
        <v>52</v>
      </c>
      <c r="AW451" s="1" t="s">
        <v>1587</v>
      </c>
      <c r="AX451" s="1" t="s">
        <v>52</v>
      </c>
      <c r="AY451" s="1" t="s">
        <v>52</v>
      </c>
      <c r="AZ451" s="1" t="s">
        <v>52</v>
      </c>
    </row>
    <row r="452" spans="1:52" ht="30" customHeight="1" x14ac:dyDescent="0.3">
      <c r="A452" s="19" t="s">
        <v>1548</v>
      </c>
      <c r="B452" s="19" t="s">
        <v>1549</v>
      </c>
      <c r="C452" s="19" t="s">
        <v>1107</v>
      </c>
      <c r="D452" s="20">
        <v>3.37</v>
      </c>
      <c r="E452" s="22">
        <f>일위대가목록!E64</f>
        <v>0</v>
      </c>
      <c r="F452" s="25">
        <f>TRUNC(E452*D452,1)</f>
        <v>0</v>
      </c>
      <c r="G452" s="22">
        <f>일위대가목록!F64</f>
        <v>0</v>
      </c>
      <c r="H452" s="25">
        <f>TRUNC(G452*D452,1)</f>
        <v>0</v>
      </c>
      <c r="I452" s="22">
        <f>일위대가목록!G64</f>
        <v>0</v>
      </c>
      <c r="J452" s="25">
        <f>TRUNC(I452*D452,1)</f>
        <v>0</v>
      </c>
      <c r="K452" s="22">
        <f t="shared" si="83"/>
        <v>0</v>
      </c>
      <c r="L452" s="25">
        <f t="shared" si="83"/>
        <v>0</v>
      </c>
      <c r="M452" s="19" t="s">
        <v>1550</v>
      </c>
      <c r="N452" s="1" t="s">
        <v>1567</v>
      </c>
      <c r="O452" s="1" t="s">
        <v>1547</v>
      </c>
      <c r="P452" s="1" t="s">
        <v>66</v>
      </c>
      <c r="Q452" s="1" t="s">
        <v>67</v>
      </c>
      <c r="R452" s="1" t="s">
        <v>67</v>
      </c>
      <c r="AV452" s="1" t="s">
        <v>52</v>
      </c>
      <c r="AW452" s="1" t="s">
        <v>1588</v>
      </c>
      <c r="AX452" s="1" t="s">
        <v>52</v>
      </c>
      <c r="AY452" s="1" t="s">
        <v>52</v>
      </c>
      <c r="AZ452" s="1" t="s">
        <v>52</v>
      </c>
    </row>
    <row r="453" spans="1:52" ht="30" customHeight="1" x14ac:dyDescent="0.3">
      <c r="A453" s="19" t="s">
        <v>1027</v>
      </c>
      <c r="B453" s="19" t="s">
        <v>52</v>
      </c>
      <c r="C453" s="19" t="s">
        <v>52</v>
      </c>
      <c r="D453" s="20"/>
      <c r="E453" s="22"/>
      <c r="F453" s="25">
        <f>TRUNC(SUMIF(N450:N452, N449, F450:F452),0)</f>
        <v>0</v>
      </c>
      <c r="G453" s="22"/>
      <c r="H453" s="25">
        <f>TRUNC(SUMIF(N450:N452, N449, H450:H452),0)</f>
        <v>0</v>
      </c>
      <c r="I453" s="22"/>
      <c r="J453" s="25">
        <f>TRUNC(SUMIF(N450:N452, N449, J450:J452),0)</f>
        <v>0</v>
      </c>
      <c r="K453" s="22"/>
      <c r="L453" s="25">
        <f>F453+H453+J453</f>
        <v>0</v>
      </c>
      <c r="M453" s="19" t="s">
        <v>52</v>
      </c>
      <c r="N453" s="1" t="s">
        <v>117</v>
      </c>
      <c r="O453" s="1" t="s">
        <v>117</v>
      </c>
      <c r="P453" s="1" t="s">
        <v>52</v>
      </c>
      <c r="Q453" s="1" t="s">
        <v>52</v>
      </c>
      <c r="R453" s="1" t="s">
        <v>52</v>
      </c>
      <c r="AV453" s="1" t="s">
        <v>52</v>
      </c>
      <c r="AW453" s="1" t="s">
        <v>52</v>
      </c>
      <c r="AX453" s="1" t="s">
        <v>52</v>
      </c>
      <c r="AY453" s="1" t="s">
        <v>52</v>
      </c>
      <c r="AZ453" s="1" t="s">
        <v>52</v>
      </c>
    </row>
    <row r="454" spans="1:52" ht="30" customHeight="1" x14ac:dyDescent="0.3">
      <c r="A454" s="20"/>
      <c r="B454" s="20"/>
      <c r="C454" s="20"/>
      <c r="D454" s="20"/>
      <c r="E454" s="22"/>
      <c r="F454" s="25"/>
      <c r="G454" s="22"/>
      <c r="H454" s="25"/>
      <c r="I454" s="22"/>
      <c r="J454" s="25"/>
      <c r="K454" s="22"/>
      <c r="L454" s="25"/>
      <c r="M454" s="20"/>
    </row>
    <row r="455" spans="1:52" ht="30" customHeight="1" x14ac:dyDescent="0.3">
      <c r="A455" s="16" t="s">
        <v>1589</v>
      </c>
      <c r="B455" s="17"/>
      <c r="C455" s="17"/>
      <c r="D455" s="17"/>
      <c r="E455" s="21"/>
      <c r="F455" s="24"/>
      <c r="G455" s="21"/>
      <c r="H455" s="24"/>
      <c r="I455" s="21"/>
      <c r="J455" s="24"/>
      <c r="K455" s="21"/>
      <c r="L455" s="24"/>
      <c r="M455" s="18"/>
      <c r="N455" s="1" t="s">
        <v>229</v>
      </c>
    </row>
    <row r="456" spans="1:52" ht="30" customHeight="1" x14ac:dyDescent="0.3">
      <c r="A456" s="19" t="s">
        <v>1580</v>
      </c>
      <c r="B456" s="19" t="s">
        <v>1590</v>
      </c>
      <c r="C456" s="19" t="s">
        <v>1107</v>
      </c>
      <c r="D456" s="20">
        <v>1.46</v>
      </c>
      <c r="E456" s="22">
        <f>단가대비표!O32</f>
        <v>0</v>
      </c>
      <c r="F456" s="25">
        <f>TRUNC(E456*D456,1)</f>
        <v>0</v>
      </c>
      <c r="G456" s="22">
        <f>단가대비표!P32</f>
        <v>0</v>
      </c>
      <c r="H456" s="25">
        <f>TRUNC(G456*D456,1)</f>
        <v>0</v>
      </c>
      <c r="I456" s="22">
        <f>단가대비표!V32</f>
        <v>0</v>
      </c>
      <c r="J456" s="25">
        <f>TRUNC(I456*D456,1)</f>
        <v>0</v>
      </c>
      <c r="K456" s="22">
        <f t="shared" ref="K456:L459" si="84">TRUNC(E456+G456+I456,1)</f>
        <v>0</v>
      </c>
      <c r="L456" s="25">
        <f t="shared" si="84"/>
        <v>0</v>
      </c>
      <c r="M456" s="19" t="s">
        <v>52</v>
      </c>
      <c r="N456" s="1" t="s">
        <v>229</v>
      </c>
      <c r="O456" s="1" t="s">
        <v>1591</v>
      </c>
      <c r="P456" s="1" t="s">
        <v>67</v>
      </c>
      <c r="Q456" s="1" t="s">
        <v>67</v>
      </c>
      <c r="R456" s="1" t="s">
        <v>66</v>
      </c>
      <c r="AV456" s="1" t="s">
        <v>52</v>
      </c>
      <c r="AW456" s="1" t="s">
        <v>1592</v>
      </c>
      <c r="AX456" s="1" t="s">
        <v>52</v>
      </c>
      <c r="AY456" s="1" t="s">
        <v>52</v>
      </c>
      <c r="AZ456" s="1" t="s">
        <v>52</v>
      </c>
    </row>
    <row r="457" spans="1:52" ht="30" customHeight="1" x14ac:dyDescent="0.3">
      <c r="A457" s="19" t="s">
        <v>1593</v>
      </c>
      <c r="B457" s="19" t="s">
        <v>1594</v>
      </c>
      <c r="C457" s="19" t="s">
        <v>122</v>
      </c>
      <c r="D457" s="20">
        <v>1.1100000000000001</v>
      </c>
      <c r="E457" s="22">
        <f>일위대가목록!E93</f>
        <v>0</v>
      </c>
      <c r="F457" s="25">
        <f>TRUNC(E457*D457,1)</f>
        <v>0</v>
      </c>
      <c r="G457" s="22">
        <f>일위대가목록!F93</f>
        <v>0</v>
      </c>
      <c r="H457" s="25">
        <f>TRUNC(G457*D457,1)</f>
        <v>0</v>
      </c>
      <c r="I457" s="22">
        <f>일위대가목록!G93</f>
        <v>0</v>
      </c>
      <c r="J457" s="25">
        <f>TRUNC(I457*D457,1)</f>
        <v>0</v>
      </c>
      <c r="K457" s="22">
        <f t="shared" si="84"/>
        <v>0</v>
      </c>
      <c r="L457" s="25">
        <f t="shared" si="84"/>
        <v>0</v>
      </c>
      <c r="M457" s="19" t="s">
        <v>1595</v>
      </c>
      <c r="N457" s="1" t="s">
        <v>229</v>
      </c>
      <c r="O457" s="1" t="s">
        <v>1596</v>
      </c>
      <c r="P457" s="1" t="s">
        <v>66</v>
      </c>
      <c r="Q457" s="1" t="s">
        <v>67</v>
      </c>
      <c r="R457" s="1" t="s">
        <v>67</v>
      </c>
      <c r="AV457" s="1" t="s">
        <v>52</v>
      </c>
      <c r="AW457" s="1" t="s">
        <v>1597</v>
      </c>
      <c r="AX457" s="1" t="s">
        <v>52</v>
      </c>
      <c r="AY457" s="1" t="s">
        <v>52</v>
      </c>
      <c r="AZ457" s="1" t="s">
        <v>52</v>
      </c>
    </row>
    <row r="458" spans="1:52" ht="30" customHeight="1" x14ac:dyDescent="0.3">
      <c r="A458" s="19" t="s">
        <v>1598</v>
      </c>
      <c r="B458" s="19" t="s">
        <v>1594</v>
      </c>
      <c r="C458" s="19" t="s">
        <v>122</v>
      </c>
      <c r="D458" s="20">
        <v>0.85</v>
      </c>
      <c r="E458" s="22">
        <f>일위대가목록!E92</f>
        <v>0</v>
      </c>
      <c r="F458" s="25">
        <f>TRUNC(E458*D458,1)</f>
        <v>0</v>
      </c>
      <c r="G458" s="22">
        <f>일위대가목록!F92</f>
        <v>0</v>
      </c>
      <c r="H458" s="25">
        <f>TRUNC(G458*D458,1)</f>
        <v>0</v>
      </c>
      <c r="I458" s="22">
        <f>일위대가목록!G92</f>
        <v>0</v>
      </c>
      <c r="J458" s="25">
        <f>TRUNC(I458*D458,1)</f>
        <v>0</v>
      </c>
      <c r="K458" s="22">
        <f t="shared" si="84"/>
        <v>0</v>
      </c>
      <c r="L458" s="25">
        <f t="shared" si="84"/>
        <v>0</v>
      </c>
      <c r="M458" s="19" t="s">
        <v>1599</v>
      </c>
      <c r="N458" s="1" t="s">
        <v>229</v>
      </c>
      <c r="O458" s="1" t="s">
        <v>1600</v>
      </c>
      <c r="P458" s="1" t="s">
        <v>66</v>
      </c>
      <c r="Q458" s="1" t="s">
        <v>67</v>
      </c>
      <c r="R458" s="1" t="s">
        <v>67</v>
      </c>
      <c r="AV458" s="1" t="s">
        <v>52</v>
      </c>
      <c r="AW458" s="1" t="s">
        <v>1601</v>
      </c>
      <c r="AX458" s="1" t="s">
        <v>52</v>
      </c>
      <c r="AY458" s="1" t="s">
        <v>52</v>
      </c>
      <c r="AZ458" s="1" t="s">
        <v>52</v>
      </c>
    </row>
    <row r="459" spans="1:52" ht="30" customHeight="1" x14ac:dyDescent="0.3">
      <c r="A459" s="19" t="s">
        <v>1573</v>
      </c>
      <c r="B459" s="19" t="s">
        <v>1574</v>
      </c>
      <c r="C459" s="19" t="s">
        <v>818</v>
      </c>
      <c r="D459" s="20">
        <v>6.2E-2</v>
      </c>
      <c r="E459" s="22">
        <f>일위대가목록!E123</f>
        <v>0</v>
      </c>
      <c r="F459" s="25">
        <f>TRUNC(E459*D459,1)</f>
        <v>0</v>
      </c>
      <c r="G459" s="22">
        <f>일위대가목록!F123</f>
        <v>0</v>
      </c>
      <c r="H459" s="25">
        <f>TRUNC(G459*D459,1)</f>
        <v>0</v>
      </c>
      <c r="I459" s="22">
        <f>일위대가목록!G123</f>
        <v>0</v>
      </c>
      <c r="J459" s="25">
        <f>TRUNC(I459*D459,1)</f>
        <v>0</v>
      </c>
      <c r="K459" s="22">
        <f t="shared" si="84"/>
        <v>0</v>
      </c>
      <c r="L459" s="25">
        <f t="shared" si="84"/>
        <v>0</v>
      </c>
      <c r="M459" s="19" t="s">
        <v>1575</v>
      </c>
      <c r="N459" s="1" t="s">
        <v>229</v>
      </c>
      <c r="O459" s="1" t="s">
        <v>1576</v>
      </c>
      <c r="P459" s="1" t="s">
        <v>66</v>
      </c>
      <c r="Q459" s="1" t="s">
        <v>67</v>
      </c>
      <c r="R459" s="1" t="s">
        <v>67</v>
      </c>
      <c r="AV459" s="1" t="s">
        <v>52</v>
      </c>
      <c r="AW459" s="1" t="s">
        <v>1602</v>
      </c>
      <c r="AX459" s="1" t="s">
        <v>52</v>
      </c>
      <c r="AY459" s="1" t="s">
        <v>52</v>
      </c>
      <c r="AZ459" s="1" t="s">
        <v>52</v>
      </c>
    </row>
    <row r="460" spans="1:52" ht="30" customHeight="1" x14ac:dyDescent="0.3">
      <c r="A460" s="19" t="s">
        <v>1027</v>
      </c>
      <c r="B460" s="19" t="s">
        <v>52</v>
      </c>
      <c r="C460" s="19" t="s">
        <v>52</v>
      </c>
      <c r="D460" s="20"/>
      <c r="E460" s="22"/>
      <c r="F460" s="25">
        <f>TRUNC(SUMIF(N456:N459, N455, F456:F459),0)</f>
        <v>0</v>
      </c>
      <c r="G460" s="22"/>
      <c r="H460" s="25">
        <f>TRUNC(SUMIF(N456:N459, N455, H456:H459),0)</f>
        <v>0</v>
      </c>
      <c r="I460" s="22"/>
      <c r="J460" s="25">
        <f>TRUNC(SUMIF(N456:N459, N455, J456:J459),0)</f>
        <v>0</v>
      </c>
      <c r="K460" s="22"/>
      <c r="L460" s="25">
        <f>F460+H460+J460</f>
        <v>0</v>
      </c>
      <c r="M460" s="19" t="s">
        <v>52</v>
      </c>
      <c r="N460" s="1" t="s">
        <v>117</v>
      </c>
      <c r="O460" s="1" t="s">
        <v>117</v>
      </c>
      <c r="P460" s="1" t="s">
        <v>52</v>
      </c>
      <c r="Q460" s="1" t="s">
        <v>52</v>
      </c>
      <c r="R460" s="1" t="s">
        <v>52</v>
      </c>
      <c r="AV460" s="1" t="s">
        <v>52</v>
      </c>
      <c r="AW460" s="1" t="s">
        <v>52</v>
      </c>
      <c r="AX460" s="1" t="s">
        <v>52</v>
      </c>
      <c r="AY460" s="1" t="s">
        <v>52</v>
      </c>
      <c r="AZ460" s="1" t="s">
        <v>52</v>
      </c>
    </row>
    <row r="461" spans="1:52" ht="30" customHeight="1" x14ac:dyDescent="0.3">
      <c r="A461" s="20"/>
      <c r="B461" s="20"/>
      <c r="C461" s="20"/>
      <c r="D461" s="20"/>
      <c r="E461" s="22"/>
      <c r="F461" s="25"/>
      <c r="G461" s="22"/>
      <c r="H461" s="25"/>
      <c r="I461" s="22"/>
      <c r="J461" s="25"/>
      <c r="K461" s="22"/>
      <c r="L461" s="25"/>
      <c r="M461" s="20"/>
    </row>
    <row r="462" spans="1:52" ht="30" customHeight="1" x14ac:dyDescent="0.3">
      <c r="A462" s="16" t="s">
        <v>1603</v>
      </c>
      <c r="B462" s="17"/>
      <c r="C462" s="17"/>
      <c r="D462" s="17"/>
      <c r="E462" s="21"/>
      <c r="F462" s="24"/>
      <c r="G462" s="21"/>
      <c r="H462" s="24"/>
      <c r="I462" s="21"/>
      <c r="J462" s="24"/>
      <c r="K462" s="21"/>
      <c r="L462" s="24"/>
      <c r="M462" s="18"/>
      <c r="N462" s="1" t="s">
        <v>185</v>
      </c>
    </row>
    <row r="463" spans="1:52" ht="30" customHeight="1" x14ac:dyDescent="0.3">
      <c r="A463" s="19" t="s">
        <v>1605</v>
      </c>
      <c r="B463" s="19" t="s">
        <v>634</v>
      </c>
      <c r="C463" s="19" t="s">
        <v>635</v>
      </c>
      <c r="D463" s="20">
        <v>0.11899999999999999</v>
      </c>
      <c r="E463" s="22">
        <f>단가대비표!O170</f>
        <v>0</v>
      </c>
      <c r="F463" s="25">
        <f>TRUNC(E463*D463,1)</f>
        <v>0</v>
      </c>
      <c r="G463" s="22">
        <f>단가대비표!P170</f>
        <v>0</v>
      </c>
      <c r="H463" s="25">
        <f>TRUNC(G463*D463,1)</f>
        <v>0</v>
      </c>
      <c r="I463" s="22">
        <f>단가대비표!V170</f>
        <v>0</v>
      </c>
      <c r="J463" s="25">
        <f>TRUNC(I463*D463,1)</f>
        <v>0</v>
      </c>
      <c r="K463" s="22">
        <f t="shared" ref="K463:L465" si="85">TRUNC(E463+G463+I463,1)</f>
        <v>0</v>
      </c>
      <c r="L463" s="25">
        <f t="shared" si="85"/>
        <v>0</v>
      </c>
      <c r="M463" s="19" t="s">
        <v>52</v>
      </c>
      <c r="N463" s="1" t="s">
        <v>185</v>
      </c>
      <c r="O463" s="1" t="s">
        <v>1606</v>
      </c>
      <c r="P463" s="1" t="s">
        <v>67</v>
      </c>
      <c r="Q463" s="1" t="s">
        <v>67</v>
      </c>
      <c r="R463" s="1" t="s">
        <v>66</v>
      </c>
      <c r="V463">
        <v>1</v>
      </c>
      <c r="AV463" s="1" t="s">
        <v>52</v>
      </c>
      <c r="AW463" s="1" t="s">
        <v>1607</v>
      </c>
      <c r="AX463" s="1" t="s">
        <v>52</v>
      </c>
      <c r="AY463" s="1" t="s">
        <v>52</v>
      </c>
      <c r="AZ463" s="1" t="s">
        <v>52</v>
      </c>
    </row>
    <row r="464" spans="1:52" ht="30" customHeight="1" x14ac:dyDescent="0.3">
      <c r="A464" s="19" t="s">
        <v>633</v>
      </c>
      <c r="B464" s="19" t="s">
        <v>634</v>
      </c>
      <c r="C464" s="19" t="s">
        <v>635</v>
      </c>
      <c r="D464" s="20">
        <v>0.11899999999999999</v>
      </c>
      <c r="E464" s="22">
        <f>단가대비표!O166</f>
        <v>0</v>
      </c>
      <c r="F464" s="25">
        <f>TRUNC(E464*D464,1)</f>
        <v>0</v>
      </c>
      <c r="G464" s="22">
        <f>단가대비표!P166</f>
        <v>0</v>
      </c>
      <c r="H464" s="25">
        <f>TRUNC(G464*D464,1)</f>
        <v>0</v>
      </c>
      <c r="I464" s="22">
        <f>단가대비표!V166</f>
        <v>0</v>
      </c>
      <c r="J464" s="25">
        <f>TRUNC(I464*D464,1)</f>
        <v>0</v>
      </c>
      <c r="K464" s="22">
        <f t="shared" si="85"/>
        <v>0</v>
      </c>
      <c r="L464" s="25">
        <f t="shared" si="85"/>
        <v>0</v>
      </c>
      <c r="M464" s="19" t="s">
        <v>52</v>
      </c>
      <c r="N464" s="1" t="s">
        <v>185</v>
      </c>
      <c r="O464" s="1" t="s">
        <v>636</v>
      </c>
      <c r="P464" s="1" t="s">
        <v>67</v>
      </c>
      <c r="Q464" s="1" t="s">
        <v>67</v>
      </c>
      <c r="R464" s="1" t="s">
        <v>66</v>
      </c>
      <c r="V464">
        <v>1</v>
      </c>
      <c r="AV464" s="1" t="s">
        <v>52</v>
      </c>
      <c r="AW464" s="1" t="s">
        <v>1608</v>
      </c>
      <c r="AX464" s="1" t="s">
        <v>52</v>
      </c>
      <c r="AY464" s="1" t="s">
        <v>52</v>
      </c>
      <c r="AZ464" s="1" t="s">
        <v>52</v>
      </c>
    </row>
    <row r="465" spans="1:52" ht="30" customHeight="1" x14ac:dyDescent="0.3">
      <c r="A465" s="19" t="s">
        <v>647</v>
      </c>
      <c r="B465" s="19" t="s">
        <v>1032</v>
      </c>
      <c r="C465" s="19" t="s">
        <v>630</v>
      </c>
      <c r="D465" s="20">
        <v>1</v>
      </c>
      <c r="E465" s="22">
        <f>TRUNC(SUMIF(V463:V465, RIGHTB(O465, 1), H463:H465)*U465, 2)</f>
        <v>0</v>
      </c>
      <c r="F465" s="25">
        <f>TRUNC(E465*D465,1)</f>
        <v>0</v>
      </c>
      <c r="G465" s="22">
        <v>0</v>
      </c>
      <c r="H465" s="25">
        <f>TRUNC(G465*D465,1)</f>
        <v>0</v>
      </c>
      <c r="I465" s="22">
        <v>0</v>
      </c>
      <c r="J465" s="25">
        <f>TRUNC(I465*D465,1)</f>
        <v>0</v>
      </c>
      <c r="K465" s="22">
        <f t="shared" si="85"/>
        <v>0</v>
      </c>
      <c r="L465" s="25">
        <f t="shared" si="85"/>
        <v>0</v>
      </c>
      <c r="M465" s="19" t="s">
        <v>52</v>
      </c>
      <c r="N465" s="1" t="s">
        <v>185</v>
      </c>
      <c r="O465" s="1" t="s">
        <v>649</v>
      </c>
      <c r="P465" s="1" t="s">
        <v>67</v>
      </c>
      <c r="Q465" s="1" t="s">
        <v>67</v>
      </c>
      <c r="R465" s="1" t="s">
        <v>67</v>
      </c>
      <c r="S465">
        <v>1</v>
      </c>
      <c r="T465">
        <v>0</v>
      </c>
      <c r="U465">
        <v>0.02</v>
      </c>
      <c r="AV465" s="1" t="s">
        <v>52</v>
      </c>
      <c r="AW465" s="1" t="s">
        <v>1609</v>
      </c>
      <c r="AX465" s="1" t="s">
        <v>52</v>
      </c>
      <c r="AY465" s="1" t="s">
        <v>52</v>
      </c>
      <c r="AZ465" s="1" t="s">
        <v>52</v>
      </c>
    </row>
    <row r="466" spans="1:52" ht="30" customHeight="1" x14ac:dyDescent="0.3">
      <c r="A466" s="19" t="s">
        <v>1027</v>
      </c>
      <c r="B466" s="19" t="s">
        <v>52</v>
      </c>
      <c r="C466" s="19" t="s">
        <v>52</v>
      </c>
      <c r="D466" s="20"/>
      <c r="E466" s="22"/>
      <c r="F466" s="25">
        <f>TRUNC(SUMIF(N463:N465, N462, F463:F465),0)</f>
        <v>0</v>
      </c>
      <c r="G466" s="22"/>
      <c r="H466" s="25">
        <f>TRUNC(SUMIF(N463:N465, N462, H463:H465),0)</f>
        <v>0</v>
      </c>
      <c r="I466" s="22"/>
      <c r="J466" s="25">
        <f>TRUNC(SUMIF(N463:N465, N462, J463:J465),0)</f>
        <v>0</v>
      </c>
      <c r="K466" s="22"/>
      <c r="L466" s="25">
        <f>F466+H466+J466</f>
        <v>0</v>
      </c>
      <c r="M466" s="19" t="s">
        <v>52</v>
      </c>
      <c r="N466" s="1" t="s">
        <v>117</v>
      </c>
      <c r="O466" s="1" t="s">
        <v>117</v>
      </c>
      <c r="P466" s="1" t="s">
        <v>52</v>
      </c>
      <c r="Q466" s="1" t="s">
        <v>52</v>
      </c>
      <c r="R466" s="1" t="s">
        <v>52</v>
      </c>
      <c r="AV466" s="1" t="s">
        <v>52</v>
      </c>
      <c r="AW466" s="1" t="s">
        <v>52</v>
      </c>
      <c r="AX466" s="1" t="s">
        <v>52</v>
      </c>
      <c r="AY466" s="1" t="s">
        <v>52</v>
      </c>
      <c r="AZ466" s="1" t="s">
        <v>52</v>
      </c>
    </row>
    <row r="467" spans="1:52" ht="30" customHeight="1" x14ac:dyDescent="0.3">
      <c r="A467" s="20"/>
      <c r="B467" s="20"/>
      <c r="C467" s="20"/>
      <c r="D467" s="20"/>
      <c r="E467" s="22"/>
      <c r="F467" s="25"/>
      <c r="G467" s="22"/>
      <c r="H467" s="25"/>
      <c r="I467" s="22"/>
      <c r="J467" s="25"/>
      <c r="K467" s="22"/>
      <c r="L467" s="25"/>
      <c r="M467" s="20"/>
    </row>
    <row r="468" spans="1:52" ht="30" customHeight="1" x14ac:dyDescent="0.3">
      <c r="A468" s="16" t="s">
        <v>1610</v>
      </c>
      <c r="B468" s="17"/>
      <c r="C468" s="17"/>
      <c r="D468" s="17"/>
      <c r="E468" s="21"/>
      <c r="F468" s="24"/>
      <c r="G468" s="21"/>
      <c r="H468" s="24"/>
      <c r="I468" s="21"/>
      <c r="J468" s="24"/>
      <c r="K468" s="21"/>
      <c r="L468" s="24"/>
      <c r="M468" s="18"/>
      <c r="N468" s="1" t="s">
        <v>548</v>
      </c>
    </row>
    <row r="469" spans="1:52" ht="30" customHeight="1" x14ac:dyDescent="0.3">
      <c r="A469" s="19" t="s">
        <v>1605</v>
      </c>
      <c r="B469" s="19" t="s">
        <v>634</v>
      </c>
      <c r="C469" s="19" t="s">
        <v>635</v>
      </c>
      <c r="D469" s="20">
        <v>0.152</v>
      </c>
      <c r="E469" s="22">
        <f>단가대비표!O170</f>
        <v>0</v>
      </c>
      <c r="F469" s="25">
        <f>TRUNC(E469*D469,1)</f>
        <v>0</v>
      </c>
      <c r="G469" s="22">
        <f>단가대비표!P170</f>
        <v>0</v>
      </c>
      <c r="H469" s="25">
        <f>TRUNC(G469*D469,1)</f>
        <v>0</v>
      </c>
      <c r="I469" s="22">
        <f>단가대비표!V170</f>
        <v>0</v>
      </c>
      <c r="J469" s="25">
        <f>TRUNC(I469*D469,1)</f>
        <v>0</v>
      </c>
      <c r="K469" s="22">
        <f t="shared" ref="K469:L471" si="86">TRUNC(E469+G469+I469,1)</f>
        <v>0</v>
      </c>
      <c r="L469" s="25">
        <f t="shared" si="86"/>
        <v>0</v>
      </c>
      <c r="M469" s="19" t="s">
        <v>52</v>
      </c>
      <c r="N469" s="1" t="s">
        <v>548</v>
      </c>
      <c r="O469" s="1" t="s">
        <v>1606</v>
      </c>
      <c r="P469" s="1" t="s">
        <v>67</v>
      </c>
      <c r="Q469" s="1" t="s">
        <v>67</v>
      </c>
      <c r="R469" s="1" t="s">
        <v>66</v>
      </c>
      <c r="V469">
        <v>1</v>
      </c>
      <c r="AV469" s="1" t="s">
        <v>52</v>
      </c>
      <c r="AW469" s="1" t="s">
        <v>1611</v>
      </c>
      <c r="AX469" s="1" t="s">
        <v>52</v>
      </c>
      <c r="AY469" s="1" t="s">
        <v>52</v>
      </c>
      <c r="AZ469" s="1" t="s">
        <v>52</v>
      </c>
    </row>
    <row r="470" spans="1:52" ht="30" customHeight="1" x14ac:dyDescent="0.3">
      <c r="A470" s="19" t="s">
        <v>633</v>
      </c>
      <c r="B470" s="19" t="s">
        <v>634</v>
      </c>
      <c r="C470" s="19" t="s">
        <v>635</v>
      </c>
      <c r="D470" s="20">
        <v>0.152</v>
      </c>
      <c r="E470" s="22">
        <f>단가대비표!O166</f>
        <v>0</v>
      </c>
      <c r="F470" s="25">
        <f>TRUNC(E470*D470,1)</f>
        <v>0</v>
      </c>
      <c r="G470" s="22">
        <f>단가대비표!P166</f>
        <v>0</v>
      </c>
      <c r="H470" s="25">
        <f>TRUNC(G470*D470,1)</f>
        <v>0</v>
      </c>
      <c r="I470" s="22">
        <f>단가대비표!V166</f>
        <v>0</v>
      </c>
      <c r="J470" s="25">
        <f>TRUNC(I470*D470,1)</f>
        <v>0</v>
      </c>
      <c r="K470" s="22">
        <f t="shared" si="86"/>
        <v>0</v>
      </c>
      <c r="L470" s="25">
        <f t="shared" si="86"/>
        <v>0</v>
      </c>
      <c r="M470" s="19" t="s">
        <v>52</v>
      </c>
      <c r="N470" s="1" t="s">
        <v>548</v>
      </c>
      <c r="O470" s="1" t="s">
        <v>636</v>
      </c>
      <c r="P470" s="1" t="s">
        <v>67</v>
      </c>
      <c r="Q470" s="1" t="s">
        <v>67</v>
      </c>
      <c r="R470" s="1" t="s">
        <v>66</v>
      </c>
      <c r="V470">
        <v>1</v>
      </c>
      <c r="AV470" s="1" t="s">
        <v>52</v>
      </c>
      <c r="AW470" s="1" t="s">
        <v>1612</v>
      </c>
      <c r="AX470" s="1" t="s">
        <v>52</v>
      </c>
      <c r="AY470" s="1" t="s">
        <v>52</v>
      </c>
      <c r="AZ470" s="1" t="s">
        <v>52</v>
      </c>
    </row>
    <row r="471" spans="1:52" ht="30" customHeight="1" x14ac:dyDescent="0.3">
      <c r="A471" s="19" t="s">
        <v>647</v>
      </c>
      <c r="B471" s="19" t="s">
        <v>1032</v>
      </c>
      <c r="C471" s="19" t="s">
        <v>630</v>
      </c>
      <c r="D471" s="20">
        <v>1</v>
      </c>
      <c r="E471" s="22">
        <f>TRUNC(SUMIF(V469:V471, RIGHTB(O471, 1), H469:H471)*U471, 2)</f>
        <v>0</v>
      </c>
      <c r="F471" s="25">
        <f>TRUNC(E471*D471,1)</f>
        <v>0</v>
      </c>
      <c r="G471" s="22">
        <v>0</v>
      </c>
      <c r="H471" s="25">
        <f>TRUNC(G471*D471,1)</f>
        <v>0</v>
      </c>
      <c r="I471" s="22">
        <v>0</v>
      </c>
      <c r="J471" s="25">
        <f>TRUNC(I471*D471,1)</f>
        <v>0</v>
      </c>
      <c r="K471" s="22">
        <f t="shared" si="86"/>
        <v>0</v>
      </c>
      <c r="L471" s="25">
        <f t="shared" si="86"/>
        <v>0</v>
      </c>
      <c r="M471" s="19" t="s">
        <v>52</v>
      </c>
      <c r="N471" s="1" t="s">
        <v>548</v>
      </c>
      <c r="O471" s="1" t="s">
        <v>649</v>
      </c>
      <c r="P471" s="1" t="s">
        <v>67</v>
      </c>
      <c r="Q471" s="1" t="s">
        <v>67</v>
      </c>
      <c r="R471" s="1" t="s">
        <v>67</v>
      </c>
      <c r="S471">
        <v>1</v>
      </c>
      <c r="T471">
        <v>0</v>
      </c>
      <c r="U471">
        <v>0.02</v>
      </c>
      <c r="AV471" s="1" t="s">
        <v>52</v>
      </c>
      <c r="AW471" s="1" t="s">
        <v>1613</v>
      </c>
      <c r="AX471" s="1" t="s">
        <v>52</v>
      </c>
      <c r="AY471" s="1" t="s">
        <v>52</v>
      </c>
      <c r="AZ471" s="1" t="s">
        <v>52</v>
      </c>
    </row>
    <row r="472" spans="1:52" ht="30" customHeight="1" x14ac:dyDescent="0.3">
      <c r="A472" s="19" t="s">
        <v>1027</v>
      </c>
      <c r="B472" s="19" t="s">
        <v>52</v>
      </c>
      <c r="C472" s="19" t="s">
        <v>52</v>
      </c>
      <c r="D472" s="20"/>
      <c r="E472" s="22"/>
      <c r="F472" s="25">
        <f>TRUNC(SUMIF(N469:N471, N468, F469:F471),0)</f>
        <v>0</v>
      </c>
      <c r="G472" s="22"/>
      <c r="H472" s="25">
        <f>TRUNC(SUMIF(N469:N471, N468, H469:H471),0)</f>
        <v>0</v>
      </c>
      <c r="I472" s="22"/>
      <c r="J472" s="25">
        <f>TRUNC(SUMIF(N469:N471, N468, J469:J471),0)</f>
        <v>0</v>
      </c>
      <c r="K472" s="22"/>
      <c r="L472" s="25">
        <f>F472+H472+J472</f>
        <v>0</v>
      </c>
      <c r="M472" s="19" t="s">
        <v>52</v>
      </c>
      <c r="N472" s="1" t="s">
        <v>117</v>
      </c>
      <c r="O472" s="1" t="s">
        <v>117</v>
      </c>
      <c r="P472" s="1" t="s">
        <v>52</v>
      </c>
      <c r="Q472" s="1" t="s">
        <v>52</v>
      </c>
      <c r="R472" s="1" t="s">
        <v>52</v>
      </c>
      <c r="AV472" s="1" t="s">
        <v>52</v>
      </c>
      <c r="AW472" s="1" t="s">
        <v>52</v>
      </c>
      <c r="AX472" s="1" t="s">
        <v>52</v>
      </c>
      <c r="AY472" s="1" t="s">
        <v>52</v>
      </c>
      <c r="AZ472" s="1" t="s">
        <v>52</v>
      </c>
    </row>
    <row r="473" spans="1:52" ht="30" customHeight="1" x14ac:dyDescent="0.3">
      <c r="A473" s="20"/>
      <c r="B473" s="20"/>
      <c r="C473" s="20"/>
      <c r="D473" s="20"/>
      <c r="E473" s="22"/>
      <c r="F473" s="25"/>
      <c r="G473" s="22"/>
      <c r="H473" s="25"/>
      <c r="I473" s="22"/>
      <c r="J473" s="25"/>
      <c r="K473" s="22"/>
      <c r="L473" s="25"/>
      <c r="M473" s="20"/>
    </row>
    <row r="474" spans="1:52" ht="30" customHeight="1" x14ac:dyDescent="0.3">
      <c r="A474" s="16" t="s">
        <v>1614</v>
      </c>
      <c r="B474" s="17"/>
      <c r="C474" s="17"/>
      <c r="D474" s="17"/>
      <c r="E474" s="21"/>
      <c r="F474" s="24"/>
      <c r="G474" s="21"/>
      <c r="H474" s="24"/>
      <c r="I474" s="21"/>
      <c r="J474" s="24"/>
      <c r="K474" s="21"/>
      <c r="L474" s="24"/>
      <c r="M474" s="18"/>
      <c r="N474" s="1" t="s">
        <v>189</v>
      </c>
    </row>
    <row r="475" spans="1:52" ht="30" customHeight="1" x14ac:dyDescent="0.3">
      <c r="A475" s="19" t="s">
        <v>1605</v>
      </c>
      <c r="B475" s="19" t="s">
        <v>634</v>
      </c>
      <c r="C475" s="19" t="s">
        <v>635</v>
      </c>
      <c r="D475" s="20">
        <v>0.18099999999999999</v>
      </c>
      <c r="E475" s="22">
        <f>단가대비표!O170</f>
        <v>0</v>
      </c>
      <c r="F475" s="25">
        <f>TRUNC(E475*D475,1)</f>
        <v>0</v>
      </c>
      <c r="G475" s="22">
        <f>단가대비표!P170</f>
        <v>0</v>
      </c>
      <c r="H475" s="25">
        <f>TRUNC(G475*D475,1)</f>
        <v>0</v>
      </c>
      <c r="I475" s="22">
        <f>단가대비표!V170</f>
        <v>0</v>
      </c>
      <c r="J475" s="25">
        <f>TRUNC(I475*D475,1)</f>
        <v>0</v>
      </c>
      <c r="K475" s="22">
        <f t="shared" ref="K475:L477" si="87">TRUNC(E475+G475+I475,1)</f>
        <v>0</v>
      </c>
      <c r="L475" s="25">
        <f t="shared" si="87"/>
        <v>0</v>
      </c>
      <c r="M475" s="19" t="s">
        <v>52</v>
      </c>
      <c r="N475" s="1" t="s">
        <v>189</v>
      </c>
      <c r="O475" s="1" t="s">
        <v>1606</v>
      </c>
      <c r="P475" s="1" t="s">
        <v>67</v>
      </c>
      <c r="Q475" s="1" t="s">
        <v>67</v>
      </c>
      <c r="R475" s="1" t="s">
        <v>66</v>
      </c>
      <c r="V475">
        <v>1</v>
      </c>
      <c r="AV475" s="1" t="s">
        <v>52</v>
      </c>
      <c r="AW475" s="1" t="s">
        <v>1615</v>
      </c>
      <c r="AX475" s="1" t="s">
        <v>52</v>
      </c>
      <c r="AY475" s="1" t="s">
        <v>52</v>
      </c>
      <c r="AZ475" s="1" t="s">
        <v>52</v>
      </c>
    </row>
    <row r="476" spans="1:52" ht="30" customHeight="1" x14ac:dyDescent="0.3">
      <c r="A476" s="19" t="s">
        <v>633</v>
      </c>
      <c r="B476" s="19" t="s">
        <v>634</v>
      </c>
      <c r="C476" s="19" t="s">
        <v>635</v>
      </c>
      <c r="D476" s="20">
        <v>0.18099999999999999</v>
      </c>
      <c r="E476" s="22">
        <f>단가대비표!O166</f>
        <v>0</v>
      </c>
      <c r="F476" s="25">
        <f>TRUNC(E476*D476,1)</f>
        <v>0</v>
      </c>
      <c r="G476" s="22">
        <f>단가대비표!P166</f>
        <v>0</v>
      </c>
      <c r="H476" s="25">
        <f>TRUNC(G476*D476,1)</f>
        <v>0</v>
      </c>
      <c r="I476" s="22">
        <f>단가대비표!V166</f>
        <v>0</v>
      </c>
      <c r="J476" s="25">
        <f>TRUNC(I476*D476,1)</f>
        <v>0</v>
      </c>
      <c r="K476" s="22">
        <f t="shared" si="87"/>
        <v>0</v>
      </c>
      <c r="L476" s="25">
        <f t="shared" si="87"/>
        <v>0</v>
      </c>
      <c r="M476" s="19" t="s">
        <v>52</v>
      </c>
      <c r="N476" s="1" t="s">
        <v>189</v>
      </c>
      <c r="O476" s="1" t="s">
        <v>636</v>
      </c>
      <c r="P476" s="1" t="s">
        <v>67</v>
      </c>
      <c r="Q476" s="1" t="s">
        <v>67</v>
      </c>
      <c r="R476" s="1" t="s">
        <v>66</v>
      </c>
      <c r="V476">
        <v>1</v>
      </c>
      <c r="AV476" s="1" t="s">
        <v>52</v>
      </c>
      <c r="AW476" s="1" t="s">
        <v>1616</v>
      </c>
      <c r="AX476" s="1" t="s">
        <v>52</v>
      </c>
      <c r="AY476" s="1" t="s">
        <v>52</v>
      </c>
      <c r="AZ476" s="1" t="s">
        <v>52</v>
      </c>
    </row>
    <row r="477" spans="1:52" ht="30" customHeight="1" x14ac:dyDescent="0.3">
      <c r="A477" s="19" t="s">
        <v>647</v>
      </c>
      <c r="B477" s="19" t="s">
        <v>1032</v>
      </c>
      <c r="C477" s="19" t="s">
        <v>630</v>
      </c>
      <c r="D477" s="20">
        <v>1</v>
      </c>
      <c r="E477" s="22">
        <f>TRUNC(SUMIF(V475:V477, RIGHTB(O477, 1), H475:H477)*U477, 2)</f>
        <v>0</v>
      </c>
      <c r="F477" s="25">
        <f>TRUNC(E477*D477,1)</f>
        <v>0</v>
      </c>
      <c r="G477" s="22">
        <v>0</v>
      </c>
      <c r="H477" s="25">
        <f>TRUNC(G477*D477,1)</f>
        <v>0</v>
      </c>
      <c r="I477" s="22">
        <v>0</v>
      </c>
      <c r="J477" s="25">
        <f>TRUNC(I477*D477,1)</f>
        <v>0</v>
      </c>
      <c r="K477" s="22">
        <f t="shared" si="87"/>
        <v>0</v>
      </c>
      <c r="L477" s="25">
        <f t="shared" si="87"/>
        <v>0</v>
      </c>
      <c r="M477" s="19" t="s">
        <v>52</v>
      </c>
      <c r="N477" s="1" t="s">
        <v>189</v>
      </c>
      <c r="O477" s="1" t="s">
        <v>649</v>
      </c>
      <c r="P477" s="1" t="s">
        <v>67</v>
      </c>
      <c r="Q477" s="1" t="s">
        <v>67</v>
      </c>
      <c r="R477" s="1" t="s">
        <v>67</v>
      </c>
      <c r="S477">
        <v>1</v>
      </c>
      <c r="T477">
        <v>0</v>
      </c>
      <c r="U477">
        <v>0.02</v>
      </c>
      <c r="AV477" s="1" t="s">
        <v>52</v>
      </c>
      <c r="AW477" s="1" t="s">
        <v>1617</v>
      </c>
      <c r="AX477" s="1" t="s">
        <v>52</v>
      </c>
      <c r="AY477" s="1" t="s">
        <v>52</v>
      </c>
      <c r="AZ477" s="1" t="s">
        <v>52</v>
      </c>
    </row>
    <row r="478" spans="1:52" ht="30" customHeight="1" x14ac:dyDescent="0.3">
      <c r="A478" s="19" t="s">
        <v>1027</v>
      </c>
      <c r="B478" s="19" t="s">
        <v>52</v>
      </c>
      <c r="C478" s="19" t="s">
        <v>52</v>
      </c>
      <c r="D478" s="20"/>
      <c r="E478" s="22"/>
      <c r="F478" s="25">
        <f>TRUNC(SUMIF(N475:N477, N474, F475:F477),0)</f>
        <v>0</v>
      </c>
      <c r="G478" s="22"/>
      <c r="H478" s="25">
        <f>TRUNC(SUMIF(N475:N477, N474, H475:H477),0)</f>
        <v>0</v>
      </c>
      <c r="I478" s="22"/>
      <c r="J478" s="25">
        <f>TRUNC(SUMIF(N475:N477, N474, J475:J477),0)</f>
        <v>0</v>
      </c>
      <c r="K478" s="22"/>
      <c r="L478" s="25">
        <f>F478+H478+J478</f>
        <v>0</v>
      </c>
      <c r="M478" s="19" t="s">
        <v>52</v>
      </c>
      <c r="N478" s="1" t="s">
        <v>117</v>
      </c>
      <c r="O478" s="1" t="s">
        <v>117</v>
      </c>
      <c r="P478" s="1" t="s">
        <v>52</v>
      </c>
      <c r="Q478" s="1" t="s">
        <v>52</v>
      </c>
      <c r="R478" s="1" t="s">
        <v>52</v>
      </c>
      <c r="AV478" s="1" t="s">
        <v>52</v>
      </c>
      <c r="AW478" s="1" t="s">
        <v>52</v>
      </c>
      <c r="AX478" s="1" t="s">
        <v>52</v>
      </c>
      <c r="AY478" s="1" t="s">
        <v>52</v>
      </c>
      <c r="AZ478" s="1" t="s">
        <v>52</v>
      </c>
    </row>
    <row r="479" spans="1:52" ht="30" customHeight="1" x14ac:dyDescent="0.3">
      <c r="A479" s="20"/>
      <c r="B479" s="20"/>
      <c r="C479" s="20"/>
      <c r="D479" s="20"/>
      <c r="E479" s="22"/>
      <c r="F479" s="25"/>
      <c r="G479" s="22"/>
      <c r="H479" s="25"/>
      <c r="I479" s="22"/>
      <c r="J479" s="25"/>
      <c r="K479" s="22"/>
      <c r="L479" s="25"/>
      <c r="M479" s="20"/>
    </row>
    <row r="480" spans="1:52" ht="30" customHeight="1" x14ac:dyDescent="0.3">
      <c r="A480" s="16" t="s">
        <v>1618</v>
      </c>
      <c r="B480" s="17"/>
      <c r="C480" s="17"/>
      <c r="D480" s="17"/>
      <c r="E480" s="21"/>
      <c r="F480" s="24"/>
      <c r="G480" s="21"/>
      <c r="H480" s="24"/>
      <c r="I480" s="21"/>
      <c r="J480" s="24"/>
      <c r="K480" s="21"/>
      <c r="L480" s="24"/>
      <c r="M480" s="18"/>
      <c r="N480" s="1" t="s">
        <v>193</v>
      </c>
    </row>
    <row r="481" spans="1:52" ht="30" customHeight="1" x14ac:dyDescent="0.3">
      <c r="A481" s="19" t="s">
        <v>1605</v>
      </c>
      <c r="B481" s="19" t="s">
        <v>634</v>
      </c>
      <c r="C481" s="19" t="s">
        <v>635</v>
      </c>
      <c r="D481" s="20">
        <v>0.21099999999999999</v>
      </c>
      <c r="E481" s="22">
        <f>단가대비표!O170</f>
        <v>0</v>
      </c>
      <c r="F481" s="25">
        <f>TRUNC(E481*D481,1)</f>
        <v>0</v>
      </c>
      <c r="G481" s="22">
        <f>단가대비표!P170</f>
        <v>0</v>
      </c>
      <c r="H481" s="25">
        <f>TRUNC(G481*D481,1)</f>
        <v>0</v>
      </c>
      <c r="I481" s="22">
        <f>단가대비표!V170</f>
        <v>0</v>
      </c>
      <c r="J481" s="25">
        <f>TRUNC(I481*D481,1)</f>
        <v>0</v>
      </c>
      <c r="K481" s="22">
        <f t="shared" ref="K481:L483" si="88">TRUNC(E481+G481+I481,1)</f>
        <v>0</v>
      </c>
      <c r="L481" s="25">
        <f t="shared" si="88"/>
        <v>0</v>
      </c>
      <c r="M481" s="19" t="s">
        <v>52</v>
      </c>
      <c r="N481" s="1" t="s">
        <v>193</v>
      </c>
      <c r="O481" s="1" t="s">
        <v>1606</v>
      </c>
      <c r="P481" s="1" t="s">
        <v>67</v>
      </c>
      <c r="Q481" s="1" t="s">
        <v>67</v>
      </c>
      <c r="R481" s="1" t="s">
        <v>66</v>
      </c>
      <c r="V481">
        <v>1</v>
      </c>
      <c r="AV481" s="1" t="s">
        <v>52</v>
      </c>
      <c r="AW481" s="1" t="s">
        <v>1619</v>
      </c>
      <c r="AX481" s="1" t="s">
        <v>52</v>
      </c>
      <c r="AY481" s="1" t="s">
        <v>52</v>
      </c>
      <c r="AZ481" s="1" t="s">
        <v>52</v>
      </c>
    </row>
    <row r="482" spans="1:52" ht="30" customHeight="1" x14ac:dyDescent="0.3">
      <c r="A482" s="19" t="s">
        <v>633</v>
      </c>
      <c r="B482" s="19" t="s">
        <v>634</v>
      </c>
      <c r="C482" s="19" t="s">
        <v>635</v>
      </c>
      <c r="D482" s="20">
        <v>0.21099999999999999</v>
      </c>
      <c r="E482" s="22">
        <f>단가대비표!O166</f>
        <v>0</v>
      </c>
      <c r="F482" s="25">
        <f>TRUNC(E482*D482,1)</f>
        <v>0</v>
      </c>
      <c r="G482" s="22">
        <f>단가대비표!P166</f>
        <v>0</v>
      </c>
      <c r="H482" s="25">
        <f>TRUNC(G482*D482,1)</f>
        <v>0</v>
      </c>
      <c r="I482" s="22">
        <f>단가대비표!V166</f>
        <v>0</v>
      </c>
      <c r="J482" s="25">
        <f>TRUNC(I482*D482,1)</f>
        <v>0</v>
      </c>
      <c r="K482" s="22">
        <f t="shared" si="88"/>
        <v>0</v>
      </c>
      <c r="L482" s="25">
        <f t="shared" si="88"/>
        <v>0</v>
      </c>
      <c r="M482" s="19" t="s">
        <v>52</v>
      </c>
      <c r="N482" s="1" t="s">
        <v>193</v>
      </c>
      <c r="O482" s="1" t="s">
        <v>636</v>
      </c>
      <c r="P482" s="1" t="s">
        <v>67</v>
      </c>
      <c r="Q482" s="1" t="s">
        <v>67</v>
      </c>
      <c r="R482" s="1" t="s">
        <v>66</v>
      </c>
      <c r="V482">
        <v>1</v>
      </c>
      <c r="AV482" s="1" t="s">
        <v>52</v>
      </c>
      <c r="AW482" s="1" t="s">
        <v>1620</v>
      </c>
      <c r="AX482" s="1" t="s">
        <v>52</v>
      </c>
      <c r="AY482" s="1" t="s">
        <v>52</v>
      </c>
      <c r="AZ482" s="1" t="s">
        <v>52</v>
      </c>
    </row>
    <row r="483" spans="1:52" ht="30" customHeight="1" x14ac:dyDescent="0.3">
      <c r="A483" s="19" t="s">
        <v>647</v>
      </c>
      <c r="B483" s="19" t="s">
        <v>1032</v>
      </c>
      <c r="C483" s="19" t="s">
        <v>630</v>
      </c>
      <c r="D483" s="20">
        <v>1</v>
      </c>
      <c r="E483" s="22">
        <f>TRUNC(SUMIF(V481:V483, RIGHTB(O483, 1), H481:H483)*U483, 2)</f>
        <v>0</v>
      </c>
      <c r="F483" s="25">
        <f>TRUNC(E483*D483,1)</f>
        <v>0</v>
      </c>
      <c r="G483" s="22">
        <v>0</v>
      </c>
      <c r="H483" s="25">
        <f>TRUNC(G483*D483,1)</f>
        <v>0</v>
      </c>
      <c r="I483" s="22">
        <v>0</v>
      </c>
      <c r="J483" s="25">
        <f>TRUNC(I483*D483,1)</f>
        <v>0</v>
      </c>
      <c r="K483" s="22">
        <f t="shared" si="88"/>
        <v>0</v>
      </c>
      <c r="L483" s="25">
        <f t="shared" si="88"/>
        <v>0</v>
      </c>
      <c r="M483" s="19" t="s">
        <v>52</v>
      </c>
      <c r="N483" s="1" t="s">
        <v>193</v>
      </c>
      <c r="O483" s="1" t="s">
        <v>649</v>
      </c>
      <c r="P483" s="1" t="s">
        <v>67</v>
      </c>
      <c r="Q483" s="1" t="s">
        <v>67</v>
      </c>
      <c r="R483" s="1" t="s">
        <v>67</v>
      </c>
      <c r="S483">
        <v>1</v>
      </c>
      <c r="T483">
        <v>0</v>
      </c>
      <c r="U483">
        <v>0.02</v>
      </c>
      <c r="AV483" s="1" t="s">
        <v>52</v>
      </c>
      <c r="AW483" s="1" t="s">
        <v>1621</v>
      </c>
      <c r="AX483" s="1" t="s">
        <v>52</v>
      </c>
      <c r="AY483" s="1" t="s">
        <v>52</v>
      </c>
      <c r="AZ483" s="1" t="s">
        <v>52</v>
      </c>
    </row>
    <row r="484" spans="1:52" ht="30" customHeight="1" x14ac:dyDescent="0.3">
      <c r="A484" s="19" t="s">
        <v>1027</v>
      </c>
      <c r="B484" s="19" t="s">
        <v>52</v>
      </c>
      <c r="C484" s="19" t="s">
        <v>52</v>
      </c>
      <c r="D484" s="20"/>
      <c r="E484" s="22"/>
      <c r="F484" s="25">
        <f>TRUNC(SUMIF(N481:N483, N480, F481:F483),0)</f>
        <v>0</v>
      </c>
      <c r="G484" s="22"/>
      <c r="H484" s="25">
        <f>TRUNC(SUMIF(N481:N483, N480, H481:H483),0)</f>
        <v>0</v>
      </c>
      <c r="I484" s="22"/>
      <c r="J484" s="25">
        <f>TRUNC(SUMIF(N481:N483, N480, J481:J483),0)</f>
        <v>0</v>
      </c>
      <c r="K484" s="22"/>
      <c r="L484" s="25">
        <f>F484+H484+J484</f>
        <v>0</v>
      </c>
      <c r="M484" s="19" t="s">
        <v>52</v>
      </c>
      <c r="N484" s="1" t="s">
        <v>117</v>
      </c>
      <c r="O484" s="1" t="s">
        <v>117</v>
      </c>
      <c r="P484" s="1" t="s">
        <v>52</v>
      </c>
      <c r="Q484" s="1" t="s">
        <v>52</v>
      </c>
      <c r="R484" s="1" t="s">
        <v>52</v>
      </c>
      <c r="AV484" s="1" t="s">
        <v>52</v>
      </c>
      <c r="AW484" s="1" t="s">
        <v>52</v>
      </c>
      <c r="AX484" s="1" t="s">
        <v>52</v>
      </c>
      <c r="AY484" s="1" t="s">
        <v>52</v>
      </c>
      <c r="AZ484" s="1" t="s">
        <v>52</v>
      </c>
    </row>
    <row r="485" spans="1:52" ht="30" customHeight="1" x14ac:dyDescent="0.3">
      <c r="A485" s="20"/>
      <c r="B485" s="20"/>
      <c r="C485" s="20"/>
      <c r="D485" s="20"/>
      <c r="E485" s="22"/>
      <c r="F485" s="25"/>
      <c r="G485" s="22"/>
      <c r="H485" s="25"/>
      <c r="I485" s="22"/>
      <c r="J485" s="25"/>
      <c r="K485" s="22"/>
      <c r="L485" s="25"/>
      <c r="M485" s="20"/>
    </row>
    <row r="486" spans="1:52" ht="30" customHeight="1" x14ac:dyDescent="0.3">
      <c r="A486" s="16" t="s">
        <v>1622</v>
      </c>
      <c r="B486" s="17"/>
      <c r="C486" s="17"/>
      <c r="D486" s="17"/>
      <c r="E486" s="21"/>
      <c r="F486" s="24"/>
      <c r="G486" s="21"/>
      <c r="H486" s="24"/>
      <c r="I486" s="21"/>
      <c r="J486" s="24"/>
      <c r="K486" s="21"/>
      <c r="L486" s="24"/>
      <c r="M486" s="18"/>
      <c r="N486" s="1" t="s">
        <v>198</v>
      </c>
    </row>
    <row r="487" spans="1:52" ht="30" customHeight="1" x14ac:dyDescent="0.3">
      <c r="A487" s="19" t="s">
        <v>1623</v>
      </c>
      <c r="B487" s="19" t="s">
        <v>1624</v>
      </c>
      <c r="C487" s="19" t="s">
        <v>98</v>
      </c>
      <c r="D487" s="20">
        <v>1</v>
      </c>
      <c r="E487" s="22">
        <f>단가대비표!O36</f>
        <v>0</v>
      </c>
      <c r="F487" s="25">
        <f>TRUNC(E487*D487,1)</f>
        <v>0</v>
      </c>
      <c r="G487" s="22">
        <f>단가대비표!P36</f>
        <v>0</v>
      </c>
      <c r="H487" s="25">
        <f>TRUNC(G487*D487,1)</f>
        <v>0</v>
      </c>
      <c r="I487" s="22">
        <f>단가대비표!V36</f>
        <v>0</v>
      </c>
      <c r="J487" s="25">
        <f>TRUNC(I487*D487,1)</f>
        <v>0</v>
      </c>
      <c r="K487" s="22">
        <f>TRUNC(E487+G487+I487,1)</f>
        <v>0</v>
      </c>
      <c r="L487" s="25">
        <f>TRUNC(F487+H487+J487,1)</f>
        <v>0</v>
      </c>
      <c r="M487" s="19" t="s">
        <v>52</v>
      </c>
      <c r="N487" s="1" t="s">
        <v>198</v>
      </c>
      <c r="O487" s="1" t="s">
        <v>1625</v>
      </c>
      <c r="P487" s="1" t="s">
        <v>67</v>
      </c>
      <c r="Q487" s="1" t="s">
        <v>67</v>
      </c>
      <c r="R487" s="1" t="s">
        <v>66</v>
      </c>
      <c r="AV487" s="1" t="s">
        <v>52</v>
      </c>
      <c r="AW487" s="1" t="s">
        <v>1626</v>
      </c>
      <c r="AX487" s="1" t="s">
        <v>52</v>
      </c>
      <c r="AY487" s="1" t="s">
        <v>52</v>
      </c>
      <c r="AZ487" s="1" t="s">
        <v>52</v>
      </c>
    </row>
    <row r="488" spans="1:52" ht="30" customHeight="1" x14ac:dyDescent="0.3">
      <c r="A488" s="19" t="s">
        <v>195</v>
      </c>
      <c r="B488" s="19" t="s">
        <v>1627</v>
      </c>
      <c r="C488" s="19" t="s">
        <v>82</v>
      </c>
      <c r="D488" s="20">
        <v>1</v>
      </c>
      <c r="E488" s="22">
        <f>일위대가목록!E81</f>
        <v>0</v>
      </c>
      <c r="F488" s="25">
        <f>TRUNC(E488*D488,1)</f>
        <v>0</v>
      </c>
      <c r="G488" s="22">
        <f>일위대가목록!F81</f>
        <v>0</v>
      </c>
      <c r="H488" s="25">
        <f>TRUNC(G488*D488,1)</f>
        <v>0</v>
      </c>
      <c r="I488" s="22">
        <f>일위대가목록!G81</f>
        <v>0</v>
      </c>
      <c r="J488" s="25">
        <f>TRUNC(I488*D488,1)</f>
        <v>0</v>
      </c>
      <c r="K488" s="22">
        <f>TRUNC(E488+G488+I488,1)</f>
        <v>0</v>
      </c>
      <c r="L488" s="25">
        <f>TRUNC(F488+H488+J488,1)</f>
        <v>0</v>
      </c>
      <c r="M488" s="19" t="s">
        <v>1628</v>
      </c>
      <c r="N488" s="1" t="s">
        <v>198</v>
      </c>
      <c r="O488" s="1" t="s">
        <v>1629</v>
      </c>
      <c r="P488" s="1" t="s">
        <v>66</v>
      </c>
      <c r="Q488" s="1" t="s">
        <v>67</v>
      </c>
      <c r="R488" s="1" t="s">
        <v>67</v>
      </c>
      <c r="AV488" s="1" t="s">
        <v>52</v>
      </c>
      <c r="AW488" s="1" t="s">
        <v>1630</v>
      </c>
      <c r="AX488" s="1" t="s">
        <v>52</v>
      </c>
      <c r="AY488" s="1" t="s">
        <v>52</v>
      </c>
      <c r="AZ488" s="1" t="s">
        <v>52</v>
      </c>
    </row>
    <row r="489" spans="1:52" ht="30" customHeight="1" x14ac:dyDescent="0.3">
      <c r="A489" s="19" t="s">
        <v>1027</v>
      </c>
      <c r="B489" s="19" t="s">
        <v>52</v>
      </c>
      <c r="C489" s="19" t="s">
        <v>52</v>
      </c>
      <c r="D489" s="20"/>
      <c r="E489" s="22"/>
      <c r="F489" s="25">
        <f>TRUNC(SUMIF(N487:N488, N486, F487:F488),0)</f>
        <v>0</v>
      </c>
      <c r="G489" s="22"/>
      <c r="H489" s="25">
        <f>TRUNC(SUMIF(N487:N488, N486, H487:H488),0)</f>
        <v>0</v>
      </c>
      <c r="I489" s="22"/>
      <c r="J489" s="25">
        <f>TRUNC(SUMIF(N487:N488, N486, J487:J488),0)</f>
        <v>0</v>
      </c>
      <c r="K489" s="22"/>
      <c r="L489" s="25">
        <f>F489+H489+J489</f>
        <v>0</v>
      </c>
      <c r="M489" s="19" t="s">
        <v>52</v>
      </c>
      <c r="N489" s="1" t="s">
        <v>117</v>
      </c>
      <c r="O489" s="1" t="s">
        <v>117</v>
      </c>
      <c r="P489" s="1" t="s">
        <v>52</v>
      </c>
      <c r="Q489" s="1" t="s">
        <v>52</v>
      </c>
      <c r="R489" s="1" t="s">
        <v>52</v>
      </c>
      <c r="AV489" s="1" t="s">
        <v>52</v>
      </c>
      <c r="AW489" s="1" t="s">
        <v>52</v>
      </c>
      <c r="AX489" s="1" t="s">
        <v>52</v>
      </c>
      <c r="AY489" s="1" t="s">
        <v>52</v>
      </c>
      <c r="AZ489" s="1" t="s">
        <v>52</v>
      </c>
    </row>
    <row r="490" spans="1:52" ht="30" customHeight="1" x14ac:dyDescent="0.3">
      <c r="A490" s="20"/>
      <c r="B490" s="20"/>
      <c r="C490" s="20"/>
      <c r="D490" s="20"/>
      <c r="E490" s="22"/>
      <c r="F490" s="25"/>
      <c r="G490" s="22"/>
      <c r="H490" s="25"/>
      <c r="I490" s="22"/>
      <c r="J490" s="25"/>
      <c r="K490" s="22"/>
      <c r="L490" s="25"/>
      <c r="M490" s="20"/>
    </row>
    <row r="491" spans="1:52" ht="30" customHeight="1" x14ac:dyDescent="0.3">
      <c r="A491" s="16" t="s">
        <v>1631</v>
      </c>
      <c r="B491" s="17"/>
      <c r="C491" s="17"/>
      <c r="D491" s="17"/>
      <c r="E491" s="21"/>
      <c r="F491" s="24"/>
      <c r="G491" s="21"/>
      <c r="H491" s="24"/>
      <c r="I491" s="21"/>
      <c r="J491" s="24"/>
      <c r="K491" s="21"/>
      <c r="L491" s="24"/>
      <c r="M491" s="18"/>
      <c r="N491" s="1" t="s">
        <v>894</v>
      </c>
    </row>
    <row r="492" spans="1:52" ht="30" customHeight="1" x14ac:dyDescent="0.3">
      <c r="A492" s="19" t="s">
        <v>1623</v>
      </c>
      <c r="B492" s="19" t="s">
        <v>1632</v>
      </c>
      <c r="C492" s="19" t="s">
        <v>98</v>
      </c>
      <c r="D492" s="20">
        <v>1</v>
      </c>
      <c r="E492" s="22">
        <f>단가대비표!O37</f>
        <v>0</v>
      </c>
      <c r="F492" s="25">
        <f>TRUNC(E492*D492,1)</f>
        <v>0</v>
      </c>
      <c r="G492" s="22">
        <f>단가대비표!P37</f>
        <v>0</v>
      </c>
      <c r="H492" s="25">
        <f>TRUNC(G492*D492,1)</f>
        <v>0</v>
      </c>
      <c r="I492" s="22">
        <f>단가대비표!V37</f>
        <v>0</v>
      </c>
      <c r="J492" s="25">
        <f>TRUNC(I492*D492,1)</f>
        <v>0</v>
      </c>
      <c r="K492" s="22">
        <f>TRUNC(E492+G492+I492,1)</f>
        <v>0</v>
      </c>
      <c r="L492" s="25">
        <f>TRUNC(F492+H492+J492,1)</f>
        <v>0</v>
      </c>
      <c r="M492" s="19" t="s">
        <v>52</v>
      </c>
      <c r="N492" s="1" t="s">
        <v>894</v>
      </c>
      <c r="O492" s="1" t="s">
        <v>1633</v>
      </c>
      <c r="P492" s="1" t="s">
        <v>67</v>
      </c>
      <c r="Q492" s="1" t="s">
        <v>67</v>
      </c>
      <c r="R492" s="1" t="s">
        <v>66</v>
      </c>
      <c r="AV492" s="1" t="s">
        <v>52</v>
      </c>
      <c r="AW492" s="1" t="s">
        <v>1634</v>
      </c>
      <c r="AX492" s="1" t="s">
        <v>52</v>
      </c>
      <c r="AY492" s="1" t="s">
        <v>52</v>
      </c>
      <c r="AZ492" s="1" t="s">
        <v>52</v>
      </c>
    </row>
    <row r="493" spans="1:52" ht="30" customHeight="1" x14ac:dyDescent="0.3">
      <c r="A493" s="19" t="s">
        <v>195</v>
      </c>
      <c r="B493" s="19" t="s">
        <v>1635</v>
      </c>
      <c r="C493" s="19" t="s">
        <v>82</v>
      </c>
      <c r="D493" s="20">
        <v>1</v>
      </c>
      <c r="E493" s="22">
        <f>일위대가목록!E82</f>
        <v>0</v>
      </c>
      <c r="F493" s="25">
        <f>TRUNC(E493*D493,1)</f>
        <v>0</v>
      </c>
      <c r="G493" s="22">
        <f>일위대가목록!F82</f>
        <v>0</v>
      </c>
      <c r="H493" s="25">
        <f>TRUNC(G493*D493,1)</f>
        <v>0</v>
      </c>
      <c r="I493" s="22">
        <f>일위대가목록!G82</f>
        <v>0</v>
      </c>
      <c r="J493" s="25">
        <f>TRUNC(I493*D493,1)</f>
        <v>0</v>
      </c>
      <c r="K493" s="22">
        <f>TRUNC(E493+G493+I493,1)</f>
        <v>0</v>
      </c>
      <c r="L493" s="25">
        <f>TRUNC(F493+H493+J493,1)</f>
        <v>0</v>
      </c>
      <c r="M493" s="19" t="s">
        <v>1636</v>
      </c>
      <c r="N493" s="1" t="s">
        <v>894</v>
      </c>
      <c r="O493" s="1" t="s">
        <v>1637</v>
      </c>
      <c r="P493" s="1" t="s">
        <v>66</v>
      </c>
      <c r="Q493" s="1" t="s">
        <v>67</v>
      </c>
      <c r="R493" s="1" t="s">
        <v>67</v>
      </c>
      <c r="AV493" s="1" t="s">
        <v>52</v>
      </c>
      <c r="AW493" s="1" t="s">
        <v>1638</v>
      </c>
      <c r="AX493" s="1" t="s">
        <v>52</v>
      </c>
      <c r="AY493" s="1" t="s">
        <v>52</v>
      </c>
      <c r="AZ493" s="1" t="s">
        <v>52</v>
      </c>
    </row>
    <row r="494" spans="1:52" ht="30" customHeight="1" x14ac:dyDescent="0.3">
      <c r="A494" s="19" t="s">
        <v>1027</v>
      </c>
      <c r="B494" s="19" t="s">
        <v>52</v>
      </c>
      <c r="C494" s="19" t="s">
        <v>52</v>
      </c>
      <c r="D494" s="20"/>
      <c r="E494" s="22"/>
      <c r="F494" s="25">
        <f>TRUNC(SUMIF(N492:N493, N491, F492:F493),0)</f>
        <v>0</v>
      </c>
      <c r="G494" s="22"/>
      <c r="H494" s="25">
        <f>TRUNC(SUMIF(N492:N493, N491, H492:H493),0)</f>
        <v>0</v>
      </c>
      <c r="I494" s="22"/>
      <c r="J494" s="25">
        <f>TRUNC(SUMIF(N492:N493, N491, J492:J493),0)</f>
        <v>0</v>
      </c>
      <c r="K494" s="22"/>
      <c r="L494" s="25">
        <f>F494+H494+J494</f>
        <v>0</v>
      </c>
      <c r="M494" s="19" t="s">
        <v>52</v>
      </c>
      <c r="N494" s="1" t="s">
        <v>117</v>
      </c>
      <c r="O494" s="1" t="s">
        <v>117</v>
      </c>
      <c r="P494" s="1" t="s">
        <v>52</v>
      </c>
      <c r="Q494" s="1" t="s">
        <v>52</v>
      </c>
      <c r="R494" s="1" t="s">
        <v>52</v>
      </c>
      <c r="AV494" s="1" t="s">
        <v>52</v>
      </c>
      <c r="AW494" s="1" t="s">
        <v>52</v>
      </c>
      <c r="AX494" s="1" t="s">
        <v>52</v>
      </c>
      <c r="AY494" s="1" t="s">
        <v>52</v>
      </c>
      <c r="AZ494" s="1" t="s">
        <v>52</v>
      </c>
    </row>
    <row r="495" spans="1:52" ht="30" customHeight="1" x14ac:dyDescent="0.3">
      <c r="A495" s="20"/>
      <c r="B495" s="20"/>
      <c r="C495" s="20"/>
      <c r="D495" s="20"/>
      <c r="E495" s="22"/>
      <c r="F495" s="25"/>
      <c r="G495" s="22"/>
      <c r="H495" s="25"/>
      <c r="I495" s="22"/>
      <c r="J495" s="25"/>
      <c r="K495" s="22"/>
      <c r="L495" s="25"/>
      <c r="M495" s="20"/>
    </row>
    <row r="496" spans="1:52" ht="30" customHeight="1" x14ac:dyDescent="0.3">
      <c r="A496" s="16" t="s">
        <v>1639</v>
      </c>
      <c r="B496" s="17"/>
      <c r="C496" s="17"/>
      <c r="D496" s="17"/>
      <c r="E496" s="21"/>
      <c r="F496" s="24"/>
      <c r="G496" s="21"/>
      <c r="H496" s="24"/>
      <c r="I496" s="21"/>
      <c r="J496" s="24"/>
      <c r="K496" s="21"/>
      <c r="L496" s="24"/>
      <c r="M496" s="18"/>
      <c r="N496" s="1" t="s">
        <v>355</v>
      </c>
    </row>
    <row r="497" spans="1:52" ht="30" customHeight="1" x14ac:dyDescent="0.3">
      <c r="A497" s="19" t="s">
        <v>1623</v>
      </c>
      <c r="B497" s="19" t="s">
        <v>1640</v>
      </c>
      <c r="C497" s="19" t="s">
        <v>98</v>
      </c>
      <c r="D497" s="20">
        <v>1</v>
      </c>
      <c r="E497" s="22">
        <f>단가대비표!O38</f>
        <v>0</v>
      </c>
      <c r="F497" s="25">
        <f>TRUNC(E497*D497,1)</f>
        <v>0</v>
      </c>
      <c r="G497" s="22">
        <f>단가대비표!P38</f>
        <v>0</v>
      </c>
      <c r="H497" s="25">
        <f>TRUNC(G497*D497,1)</f>
        <v>0</v>
      </c>
      <c r="I497" s="22">
        <f>단가대비표!V38</f>
        <v>0</v>
      </c>
      <c r="J497" s="25">
        <f>TRUNC(I497*D497,1)</f>
        <v>0</v>
      </c>
      <c r="K497" s="22">
        <f>TRUNC(E497+G497+I497,1)</f>
        <v>0</v>
      </c>
      <c r="L497" s="25">
        <f>TRUNC(F497+H497+J497,1)</f>
        <v>0</v>
      </c>
      <c r="M497" s="19" t="s">
        <v>52</v>
      </c>
      <c r="N497" s="1" t="s">
        <v>355</v>
      </c>
      <c r="O497" s="1" t="s">
        <v>1641</v>
      </c>
      <c r="P497" s="1" t="s">
        <v>67</v>
      </c>
      <c r="Q497" s="1" t="s">
        <v>67</v>
      </c>
      <c r="R497" s="1" t="s">
        <v>66</v>
      </c>
      <c r="AV497" s="1" t="s">
        <v>52</v>
      </c>
      <c r="AW497" s="1" t="s">
        <v>1642</v>
      </c>
      <c r="AX497" s="1" t="s">
        <v>52</v>
      </c>
      <c r="AY497" s="1" t="s">
        <v>52</v>
      </c>
      <c r="AZ497" s="1" t="s">
        <v>52</v>
      </c>
    </row>
    <row r="498" spans="1:52" ht="30" customHeight="1" x14ac:dyDescent="0.3">
      <c r="A498" s="19" t="s">
        <v>195</v>
      </c>
      <c r="B498" s="19" t="s">
        <v>1635</v>
      </c>
      <c r="C498" s="19" t="s">
        <v>82</v>
      </c>
      <c r="D498" s="20">
        <v>1</v>
      </c>
      <c r="E498" s="22">
        <f>일위대가목록!E82</f>
        <v>0</v>
      </c>
      <c r="F498" s="25">
        <f>TRUNC(E498*D498,1)</f>
        <v>0</v>
      </c>
      <c r="G498" s="22">
        <f>일위대가목록!F82</f>
        <v>0</v>
      </c>
      <c r="H498" s="25">
        <f>TRUNC(G498*D498,1)</f>
        <v>0</v>
      </c>
      <c r="I498" s="22">
        <f>일위대가목록!G82</f>
        <v>0</v>
      </c>
      <c r="J498" s="25">
        <f>TRUNC(I498*D498,1)</f>
        <v>0</v>
      </c>
      <c r="K498" s="22">
        <f>TRUNC(E498+G498+I498,1)</f>
        <v>0</v>
      </c>
      <c r="L498" s="25">
        <f>TRUNC(F498+H498+J498,1)</f>
        <v>0</v>
      </c>
      <c r="M498" s="19" t="s">
        <v>1636</v>
      </c>
      <c r="N498" s="1" t="s">
        <v>355</v>
      </c>
      <c r="O498" s="1" t="s">
        <v>1637</v>
      </c>
      <c r="P498" s="1" t="s">
        <v>66</v>
      </c>
      <c r="Q498" s="1" t="s">
        <v>67</v>
      </c>
      <c r="R498" s="1" t="s">
        <v>67</v>
      </c>
      <c r="AV498" s="1" t="s">
        <v>52</v>
      </c>
      <c r="AW498" s="1" t="s">
        <v>1643</v>
      </c>
      <c r="AX498" s="1" t="s">
        <v>52</v>
      </c>
      <c r="AY498" s="1" t="s">
        <v>52</v>
      </c>
      <c r="AZ498" s="1" t="s">
        <v>52</v>
      </c>
    </row>
    <row r="499" spans="1:52" ht="30" customHeight="1" x14ac:dyDescent="0.3">
      <c r="A499" s="19" t="s">
        <v>1027</v>
      </c>
      <c r="B499" s="19" t="s">
        <v>52</v>
      </c>
      <c r="C499" s="19" t="s">
        <v>52</v>
      </c>
      <c r="D499" s="20"/>
      <c r="E499" s="22"/>
      <c r="F499" s="25">
        <f>TRUNC(SUMIF(N497:N498, N496, F497:F498),0)</f>
        <v>0</v>
      </c>
      <c r="G499" s="22"/>
      <c r="H499" s="25">
        <f>TRUNC(SUMIF(N497:N498, N496, H497:H498),0)</f>
        <v>0</v>
      </c>
      <c r="I499" s="22"/>
      <c r="J499" s="25">
        <f>TRUNC(SUMIF(N497:N498, N496, J497:J498),0)</f>
        <v>0</v>
      </c>
      <c r="K499" s="22"/>
      <c r="L499" s="25">
        <f>F499+H499+J499</f>
        <v>0</v>
      </c>
      <c r="M499" s="19" t="s">
        <v>52</v>
      </c>
      <c r="N499" s="1" t="s">
        <v>117</v>
      </c>
      <c r="O499" s="1" t="s">
        <v>117</v>
      </c>
      <c r="P499" s="1" t="s">
        <v>52</v>
      </c>
      <c r="Q499" s="1" t="s">
        <v>52</v>
      </c>
      <c r="R499" s="1" t="s">
        <v>52</v>
      </c>
      <c r="AV499" s="1" t="s">
        <v>52</v>
      </c>
      <c r="AW499" s="1" t="s">
        <v>52</v>
      </c>
      <c r="AX499" s="1" t="s">
        <v>52</v>
      </c>
      <c r="AY499" s="1" t="s">
        <v>52</v>
      </c>
      <c r="AZ499" s="1" t="s">
        <v>52</v>
      </c>
    </row>
    <row r="500" spans="1:52" ht="30" customHeight="1" x14ac:dyDescent="0.3">
      <c r="A500" s="20"/>
      <c r="B500" s="20"/>
      <c r="C500" s="20"/>
      <c r="D500" s="20"/>
      <c r="E500" s="22"/>
      <c r="F500" s="25"/>
      <c r="G500" s="22"/>
      <c r="H500" s="25"/>
      <c r="I500" s="22"/>
      <c r="J500" s="25"/>
      <c r="K500" s="22"/>
      <c r="L500" s="25"/>
      <c r="M500" s="20"/>
    </row>
    <row r="501" spans="1:52" ht="30" customHeight="1" x14ac:dyDescent="0.3">
      <c r="A501" s="16" t="s">
        <v>1644</v>
      </c>
      <c r="B501" s="17"/>
      <c r="C501" s="17"/>
      <c r="D501" s="17"/>
      <c r="E501" s="21"/>
      <c r="F501" s="24"/>
      <c r="G501" s="21"/>
      <c r="H501" s="24"/>
      <c r="I501" s="21"/>
      <c r="J501" s="24"/>
      <c r="K501" s="21"/>
      <c r="L501" s="24"/>
      <c r="M501" s="18"/>
      <c r="N501" s="1" t="s">
        <v>358</v>
      </c>
    </row>
    <row r="502" spans="1:52" ht="30" customHeight="1" x14ac:dyDescent="0.3">
      <c r="A502" s="19" t="s">
        <v>1623</v>
      </c>
      <c r="B502" s="19" t="s">
        <v>1645</v>
      </c>
      <c r="C502" s="19" t="s">
        <v>98</v>
      </c>
      <c r="D502" s="20">
        <v>1</v>
      </c>
      <c r="E502" s="22">
        <f>단가대비표!O39</f>
        <v>0</v>
      </c>
      <c r="F502" s="25">
        <f>TRUNC(E502*D502,1)</f>
        <v>0</v>
      </c>
      <c r="G502" s="22">
        <f>단가대비표!P39</f>
        <v>0</v>
      </c>
      <c r="H502" s="25">
        <f>TRUNC(G502*D502,1)</f>
        <v>0</v>
      </c>
      <c r="I502" s="22">
        <f>단가대비표!V39</f>
        <v>0</v>
      </c>
      <c r="J502" s="25">
        <f>TRUNC(I502*D502,1)</f>
        <v>0</v>
      </c>
      <c r="K502" s="22">
        <f>TRUNC(E502+G502+I502,1)</f>
        <v>0</v>
      </c>
      <c r="L502" s="25">
        <f>TRUNC(F502+H502+J502,1)</f>
        <v>0</v>
      </c>
      <c r="M502" s="19" t="s">
        <v>52</v>
      </c>
      <c r="N502" s="1" t="s">
        <v>358</v>
      </c>
      <c r="O502" s="1" t="s">
        <v>1646</v>
      </c>
      <c r="P502" s="1" t="s">
        <v>67</v>
      </c>
      <c r="Q502" s="1" t="s">
        <v>67</v>
      </c>
      <c r="R502" s="1" t="s">
        <v>66</v>
      </c>
      <c r="AV502" s="1" t="s">
        <v>52</v>
      </c>
      <c r="AW502" s="1" t="s">
        <v>1647</v>
      </c>
      <c r="AX502" s="1" t="s">
        <v>52</v>
      </c>
      <c r="AY502" s="1" t="s">
        <v>52</v>
      </c>
      <c r="AZ502" s="1" t="s">
        <v>52</v>
      </c>
    </row>
    <row r="503" spans="1:52" ht="30" customHeight="1" x14ac:dyDescent="0.3">
      <c r="A503" s="19" t="s">
        <v>195</v>
      </c>
      <c r="B503" s="19" t="s">
        <v>1648</v>
      </c>
      <c r="C503" s="19" t="s">
        <v>82</v>
      </c>
      <c r="D503" s="20">
        <v>1</v>
      </c>
      <c r="E503" s="22">
        <f>일위대가목록!E83</f>
        <v>0</v>
      </c>
      <c r="F503" s="25">
        <f>TRUNC(E503*D503,1)</f>
        <v>0</v>
      </c>
      <c r="G503" s="22">
        <f>일위대가목록!F83</f>
        <v>0</v>
      </c>
      <c r="H503" s="25">
        <f>TRUNC(G503*D503,1)</f>
        <v>0</v>
      </c>
      <c r="I503" s="22">
        <f>일위대가목록!G83</f>
        <v>0</v>
      </c>
      <c r="J503" s="25">
        <f>TRUNC(I503*D503,1)</f>
        <v>0</v>
      </c>
      <c r="K503" s="22">
        <f>TRUNC(E503+G503+I503,1)</f>
        <v>0</v>
      </c>
      <c r="L503" s="25">
        <f>TRUNC(F503+H503+J503,1)</f>
        <v>0</v>
      </c>
      <c r="M503" s="19" t="s">
        <v>1649</v>
      </c>
      <c r="N503" s="1" t="s">
        <v>358</v>
      </c>
      <c r="O503" s="1" t="s">
        <v>1650</v>
      </c>
      <c r="P503" s="1" t="s">
        <v>66</v>
      </c>
      <c r="Q503" s="1" t="s">
        <v>67</v>
      </c>
      <c r="R503" s="1" t="s">
        <v>67</v>
      </c>
      <c r="AV503" s="1" t="s">
        <v>52</v>
      </c>
      <c r="AW503" s="1" t="s">
        <v>1651</v>
      </c>
      <c r="AX503" s="1" t="s">
        <v>52</v>
      </c>
      <c r="AY503" s="1" t="s">
        <v>52</v>
      </c>
      <c r="AZ503" s="1" t="s">
        <v>52</v>
      </c>
    </row>
    <row r="504" spans="1:52" ht="30" customHeight="1" x14ac:dyDescent="0.3">
      <c r="A504" s="19" t="s">
        <v>1027</v>
      </c>
      <c r="B504" s="19" t="s">
        <v>52</v>
      </c>
      <c r="C504" s="19" t="s">
        <v>52</v>
      </c>
      <c r="D504" s="20"/>
      <c r="E504" s="22"/>
      <c r="F504" s="25">
        <f>TRUNC(SUMIF(N502:N503, N501, F502:F503),0)</f>
        <v>0</v>
      </c>
      <c r="G504" s="22"/>
      <c r="H504" s="25">
        <f>TRUNC(SUMIF(N502:N503, N501, H502:H503),0)</f>
        <v>0</v>
      </c>
      <c r="I504" s="22"/>
      <c r="J504" s="25">
        <f>TRUNC(SUMIF(N502:N503, N501, J502:J503),0)</f>
        <v>0</v>
      </c>
      <c r="K504" s="22"/>
      <c r="L504" s="25">
        <f>F504+H504+J504</f>
        <v>0</v>
      </c>
      <c r="M504" s="19" t="s">
        <v>52</v>
      </c>
      <c r="N504" s="1" t="s">
        <v>117</v>
      </c>
      <c r="O504" s="1" t="s">
        <v>117</v>
      </c>
      <c r="P504" s="1" t="s">
        <v>52</v>
      </c>
      <c r="Q504" s="1" t="s">
        <v>52</v>
      </c>
      <c r="R504" s="1" t="s">
        <v>52</v>
      </c>
      <c r="AV504" s="1" t="s">
        <v>52</v>
      </c>
      <c r="AW504" s="1" t="s">
        <v>52</v>
      </c>
      <c r="AX504" s="1" t="s">
        <v>52</v>
      </c>
      <c r="AY504" s="1" t="s">
        <v>52</v>
      </c>
      <c r="AZ504" s="1" t="s">
        <v>52</v>
      </c>
    </row>
    <row r="505" spans="1:52" ht="30" customHeight="1" x14ac:dyDescent="0.3">
      <c r="A505" s="20"/>
      <c r="B505" s="20"/>
      <c r="C505" s="20"/>
      <c r="D505" s="20"/>
      <c r="E505" s="22"/>
      <c r="F505" s="25"/>
      <c r="G505" s="22"/>
      <c r="H505" s="25"/>
      <c r="I505" s="22"/>
      <c r="J505" s="25"/>
      <c r="K505" s="22"/>
      <c r="L505" s="25"/>
      <c r="M505" s="20"/>
    </row>
    <row r="506" spans="1:52" ht="30" customHeight="1" x14ac:dyDescent="0.3">
      <c r="A506" s="16" t="s">
        <v>1652</v>
      </c>
      <c r="B506" s="17"/>
      <c r="C506" s="17"/>
      <c r="D506" s="17"/>
      <c r="E506" s="21"/>
      <c r="F506" s="24"/>
      <c r="G506" s="21"/>
      <c r="H506" s="24"/>
      <c r="I506" s="21"/>
      <c r="J506" s="24"/>
      <c r="K506" s="21"/>
      <c r="L506" s="24"/>
      <c r="M506" s="18"/>
      <c r="N506" s="1" t="s">
        <v>551</v>
      </c>
    </row>
    <row r="507" spans="1:52" ht="30" customHeight="1" x14ac:dyDescent="0.3">
      <c r="A507" s="19" t="s">
        <v>1653</v>
      </c>
      <c r="B507" s="19" t="s">
        <v>1654</v>
      </c>
      <c r="C507" s="19" t="s">
        <v>98</v>
      </c>
      <c r="D507" s="20">
        <v>1</v>
      </c>
      <c r="E507" s="22">
        <f>단가대비표!O40</f>
        <v>0</v>
      </c>
      <c r="F507" s="25">
        <f>TRUNC(E507*D507,1)</f>
        <v>0</v>
      </c>
      <c r="G507" s="22">
        <f>단가대비표!P40</f>
        <v>0</v>
      </c>
      <c r="H507" s="25">
        <f>TRUNC(G507*D507,1)</f>
        <v>0</v>
      </c>
      <c r="I507" s="22">
        <f>단가대비표!V40</f>
        <v>0</v>
      </c>
      <c r="J507" s="25">
        <f>TRUNC(I507*D507,1)</f>
        <v>0</v>
      </c>
      <c r="K507" s="22">
        <f>TRUNC(E507+G507+I507,1)</f>
        <v>0</v>
      </c>
      <c r="L507" s="25">
        <f>TRUNC(F507+H507+J507,1)</f>
        <v>0</v>
      </c>
      <c r="M507" s="19" t="s">
        <v>52</v>
      </c>
      <c r="N507" s="1" t="s">
        <v>551</v>
      </c>
      <c r="O507" s="1" t="s">
        <v>1655</v>
      </c>
      <c r="P507" s="1" t="s">
        <v>67</v>
      </c>
      <c r="Q507" s="1" t="s">
        <v>67</v>
      </c>
      <c r="R507" s="1" t="s">
        <v>66</v>
      </c>
      <c r="AV507" s="1" t="s">
        <v>52</v>
      </c>
      <c r="AW507" s="1" t="s">
        <v>1656</v>
      </c>
      <c r="AX507" s="1" t="s">
        <v>52</v>
      </c>
      <c r="AY507" s="1" t="s">
        <v>52</v>
      </c>
      <c r="AZ507" s="1" t="s">
        <v>52</v>
      </c>
    </row>
    <row r="508" spans="1:52" ht="30" customHeight="1" x14ac:dyDescent="0.3">
      <c r="A508" s="19" t="s">
        <v>1657</v>
      </c>
      <c r="B508" s="19" t="s">
        <v>1627</v>
      </c>
      <c r="C508" s="19" t="s">
        <v>82</v>
      </c>
      <c r="D508" s="20">
        <v>1</v>
      </c>
      <c r="E508" s="22">
        <f>일위대가목록!E89</f>
        <v>0</v>
      </c>
      <c r="F508" s="25">
        <f>TRUNC(E508*D508,1)</f>
        <v>0</v>
      </c>
      <c r="G508" s="22">
        <f>일위대가목록!F89</f>
        <v>0</v>
      </c>
      <c r="H508" s="25">
        <f>TRUNC(G508*D508,1)</f>
        <v>0</v>
      </c>
      <c r="I508" s="22">
        <f>일위대가목록!G89</f>
        <v>0</v>
      </c>
      <c r="J508" s="25">
        <f>TRUNC(I508*D508,1)</f>
        <v>0</v>
      </c>
      <c r="K508" s="22">
        <f>TRUNC(E508+G508+I508,1)</f>
        <v>0</v>
      </c>
      <c r="L508" s="25">
        <f>TRUNC(F508+H508+J508,1)</f>
        <v>0</v>
      </c>
      <c r="M508" s="19" t="s">
        <v>1658</v>
      </c>
      <c r="N508" s="1" t="s">
        <v>551</v>
      </c>
      <c r="O508" s="1" t="s">
        <v>1659</v>
      </c>
      <c r="P508" s="1" t="s">
        <v>66</v>
      </c>
      <c r="Q508" s="1" t="s">
        <v>67</v>
      </c>
      <c r="R508" s="1" t="s">
        <v>67</v>
      </c>
      <c r="AV508" s="1" t="s">
        <v>52</v>
      </c>
      <c r="AW508" s="1" t="s">
        <v>1660</v>
      </c>
      <c r="AX508" s="1" t="s">
        <v>52</v>
      </c>
      <c r="AY508" s="1" t="s">
        <v>52</v>
      </c>
      <c r="AZ508" s="1" t="s">
        <v>52</v>
      </c>
    </row>
    <row r="509" spans="1:52" ht="30" customHeight="1" x14ac:dyDescent="0.3">
      <c r="A509" s="19" t="s">
        <v>1027</v>
      </c>
      <c r="B509" s="19" t="s">
        <v>52</v>
      </c>
      <c r="C509" s="19" t="s">
        <v>52</v>
      </c>
      <c r="D509" s="20"/>
      <c r="E509" s="22"/>
      <c r="F509" s="25">
        <f>TRUNC(SUMIF(N507:N508, N506, F507:F508),0)</f>
        <v>0</v>
      </c>
      <c r="G509" s="22"/>
      <c r="H509" s="25">
        <f>TRUNC(SUMIF(N507:N508, N506, H507:H508),0)</f>
        <v>0</v>
      </c>
      <c r="I509" s="22"/>
      <c r="J509" s="25">
        <f>TRUNC(SUMIF(N507:N508, N506, J507:J508),0)</f>
        <v>0</v>
      </c>
      <c r="K509" s="22"/>
      <c r="L509" s="25">
        <f>F509+H509+J509</f>
        <v>0</v>
      </c>
      <c r="M509" s="19" t="s">
        <v>52</v>
      </c>
      <c r="N509" s="1" t="s">
        <v>117</v>
      </c>
      <c r="O509" s="1" t="s">
        <v>117</v>
      </c>
      <c r="P509" s="1" t="s">
        <v>52</v>
      </c>
      <c r="Q509" s="1" t="s">
        <v>52</v>
      </c>
      <c r="R509" s="1" t="s">
        <v>52</v>
      </c>
      <c r="AV509" s="1" t="s">
        <v>52</v>
      </c>
      <c r="AW509" s="1" t="s">
        <v>52</v>
      </c>
      <c r="AX509" s="1" t="s">
        <v>52</v>
      </c>
      <c r="AY509" s="1" t="s">
        <v>52</v>
      </c>
      <c r="AZ509" s="1" t="s">
        <v>52</v>
      </c>
    </row>
    <row r="510" spans="1:52" ht="30" customHeight="1" x14ac:dyDescent="0.3">
      <c r="A510" s="20"/>
      <c r="B510" s="20"/>
      <c r="C510" s="20"/>
      <c r="D510" s="20"/>
      <c r="E510" s="22"/>
      <c r="F510" s="25"/>
      <c r="G510" s="22"/>
      <c r="H510" s="25"/>
      <c r="I510" s="22"/>
      <c r="J510" s="25"/>
      <c r="K510" s="22"/>
      <c r="L510" s="25"/>
      <c r="M510" s="20"/>
    </row>
    <row r="511" spans="1:52" ht="30" customHeight="1" x14ac:dyDescent="0.3">
      <c r="A511" s="16" t="s">
        <v>1661</v>
      </c>
      <c r="B511" s="17"/>
      <c r="C511" s="17"/>
      <c r="D511" s="17"/>
      <c r="E511" s="21"/>
      <c r="F511" s="24"/>
      <c r="G511" s="21"/>
      <c r="H511" s="24"/>
      <c r="I511" s="21"/>
      <c r="J511" s="24"/>
      <c r="K511" s="21"/>
      <c r="L511" s="24"/>
      <c r="M511" s="18"/>
      <c r="N511" s="1" t="s">
        <v>203</v>
      </c>
    </row>
    <row r="512" spans="1:52" ht="30" customHeight="1" x14ac:dyDescent="0.3">
      <c r="A512" s="19" t="s">
        <v>1653</v>
      </c>
      <c r="B512" s="19" t="s">
        <v>1662</v>
      </c>
      <c r="C512" s="19" t="s">
        <v>98</v>
      </c>
      <c r="D512" s="20">
        <v>1</v>
      </c>
      <c r="E512" s="22">
        <f>단가대비표!O41</f>
        <v>0</v>
      </c>
      <c r="F512" s="25">
        <f>TRUNC(E512*D512,1)</f>
        <v>0</v>
      </c>
      <c r="G512" s="22">
        <f>단가대비표!P41</f>
        <v>0</v>
      </c>
      <c r="H512" s="25">
        <f>TRUNC(G512*D512,1)</f>
        <v>0</v>
      </c>
      <c r="I512" s="22">
        <f>단가대비표!V41</f>
        <v>0</v>
      </c>
      <c r="J512" s="25">
        <f>TRUNC(I512*D512,1)</f>
        <v>0</v>
      </c>
      <c r="K512" s="22">
        <f>TRUNC(E512+G512+I512,1)</f>
        <v>0</v>
      </c>
      <c r="L512" s="25">
        <f>TRUNC(F512+H512+J512,1)</f>
        <v>0</v>
      </c>
      <c r="M512" s="19" t="s">
        <v>52</v>
      </c>
      <c r="N512" s="1" t="s">
        <v>203</v>
      </c>
      <c r="O512" s="1" t="s">
        <v>1663</v>
      </c>
      <c r="P512" s="1" t="s">
        <v>67</v>
      </c>
      <c r="Q512" s="1" t="s">
        <v>67</v>
      </c>
      <c r="R512" s="1" t="s">
        <v>66</v>
      </c>
      <c r="AV512" s="1" t="s">
        <v>52</v>
      </c>
      <c r="AW512" s="1" t="s">
        <v>1664</v>
      </c>
      <c r="AX512" s="1" t="s">
        <v>52</v>
      </c>
      <c r="AY512" s="1" t="s">
        <v>52</v>
      </c>
      <c r="AZ512" s="1" t="s">
        <v>52</v>
      </c>
    </row>
    <row r="513" spans="1:52" ht="30" customHeight="1" x14ac:dyDescent="0.3">
      <c r="A513" s="19" t="s">
        <v>1657</v>
      </c>
      <c r="B513" s="19" t="s">
        <v>1635</v>
      </c>
      <c r="C513" s="19" t="s">
        <v>82</v>
      </c>
      <c r="D513" s="20">
        <v>1</v>
      </c>
      <c r="E513" s="22">
        <f>일위대가목록!E90</f>
        <v>0</v>
      </c>
      <c r="F513" s="25">
        <f>TRUNC(E513*D513,1)</f>
        <v>0</v>
      </c>
      <c r="G513" s="22">
        <f>일위대가목록!F90</f>
        <v>0</v>
      </c>
      <c r="H513" s="25">
        <f>TRUNC(G513*D513,1)</f>
        <v>0</v>
      </c>
      <c r="I513" s="22">
        <f>일위대가목록!G90</f>
        <v>0</v>
      </c>
      <c r="J513" s="25">
        <f>TRUNC(I513*D513,1)</f>
        <v>0</v>
      </c>
      <c r="K513" s="22">
        <f>TRUNC(E513+G513+I513,1)</f>
        <v>0</v>
      </c>
      <c r="L513" s="25">
        <f>TRUNC(F513+H513+J513,1)</f>
        <v>0</v>
      </c>
      <c r="M513" s="19" t="s">
        <v>1665</v>
      </c>
      <c r="N513" s="1" t="s">
        <v>203</v>
      </c>
      <c r="O513" s="1" t="s">
        <v>1666</v>
      </c>
      <c r="P513" s="1" t="s">
        <v>66</v>
      </c>
      <c r="Q513" s="1" t="s">
        <v>67</v>
      </c>
      <c r="R513" s="1" t="s">
        <v>67</v>
      </c>
      <c r="AV513" s="1" t="s">
        <v>52</v>
      </c>
      <c r="AW513" s="1" t="s">
        <v>1667</v>
      </c>
      <c r="AX513" s="1" t="s">
        <v>52</v>
      </c>
      <c r="AY513" s="1" t="s">
        <v>52</v>
      </c>
      <c r="AZ513" s="1" t="s">
        <v>52</v>
      </c>
    </row>
    <row r="514" spans="1:52" ht="30" customHeight="1" x14ac:dyDescent="0.3">
      <c r="A514" s="19" t="s">
        <v>1027</v>
      </c>
      <c r="B514" s="19" t="s">
        <v>52</v>
      </c>
      <c r="C514" s="19" t="s">
        <v>52</v>
      </c>
      <c r="D514" s="20"/>
      <c r="E514" s="22"/>
      <c r="F514" s="25">
        <f>TRUNC(SUMIF(N512:N513, N511, F512:F513),0)</f>
        <v>0</v>
      </c>
      <c r="G514" s="22"/>
      <c r="H514" s="25">
        <f>TRUNC(SUMIF(N512:N513, N511, H512:H513),0)</f>
        <v>0</v>
      </c>
      <c r="I514" s="22"/>
      <c r="J514" s="25">
        <f>TRUNC(SUMIF(N512:N513, N511, J512:J513),0)</f>
        <v>0</v>
      </c>
      <c r="K514" s="22"/>
      <c r="L514" s="25">
        <f>F514+H514+J514</f>
        <v>0</v>
      </c>
      <c r="M514" s="19" t="s">
        <v>52</v>
      </c>
      <c r="N514" s="1" t="s">
        <v>117</v>
      </c>
      <c r="O514" s="1" t="s">
        <v>117</v>
      </c>
      <c r="P514" s="1" t="s">
        <v>52</v>
      </c>
      <c r="Q514" s="1" t="s">
        <v>52</v>
      </c>
      <c r="R514" s="1" t="s">
        <v>52</v>
      </c>
      <c r="AV514" s="1" t="s">
        <v>52</v>
      </c>
      <c r="AW514" s="1" t="s">
        <v>52</v>
      </c>
      <c r="AX514" s="1" t="s">
        <v>52</v>
      </c>
      <c r="AY514" s="1" t="s">
        <v>52</v>
      </c>
      <c r="AZ514" s="1" t="s">
        <v>52</v>
      </c>
    </row>
    <row r="515" spans="1:52" ht="30" customHeight="1" x14ac:dyDescent="0.3">
      <c r="A515" s="20"/>
      <c r="B515" s="20"/>
      <c r="C515" s="20"/>
      <c r="D515" s="20"/>
      <c r="E515" s="22"/>
      <c r="F515" s="25"/>
      <c r="G515" s="22"/>
      <c r="H515" s="25"/>
      <c r="I515" s="22"/>
      <c r="J515" s="25"/>
      <c r="K515" s="22"/>
      <c r="L515" s="25"/>
      <c r="M515" s="20"/>
    </row>
    <row r="516" spans="1:52" ht="30" customHeight="1" x14ac:dyDescent="0.3">
      <c r="A516" s="16" t="s">
        <v>1668</v>
      </c>
      <c r="B516" s="17"/>
      <c r="C516" s="17"/>
      <c r="D516" s="17"/>
      <c r="E516" s="21"/>
      <c r="F516" s="24"/>
      <c r="G516" s="21"/>
      <c r="H516" s="24"/>
      <c r="I516" s="21"/>
      <c r="J516" s="24"/>
      <c r="K516" s="21"/>
      <c r="L516" s="24"/>
      <c r="M516" s="18"/>
      <c r="N516" s="1" t="s">
        <v>207</v>
      </c>
    </row>
    <row r="517" spans="1:52" ht="30" customHeight="1" x14ac:dyDescent="0.3">
      <c r="A517" s="19" t="s">
        <v>1653</v>
      </c>
      <c r="B517" s="19" t="s">
        <v>1669</v>
      </c>
      <c r="C517" s="19" t="s">
        <v>98</v>
      </c>
      <c r="D517" s="20">
        <v>1</v>
      </c>
      <c r="E517" s="22">
        <f>단가대비표!O42</f>
        <v>0</v>
      </c>
      <c r="F517" s="25">
        <f>TRUNC(E517*D517,1)</f>
        <v>0</v>
      </c>
      <c r="G517" s="22">
        <f>단가대비표!P42</f>
        <v>0</v>
      </c>
      <c r="H517" s="25">
        <f>TRUNC(G517*D517,1)</f>
        <v>0</v>
      </c>
      <c r="I517" s="22">
        <f>단가대비표!V42</f>
        <v>0</v>
      </c>
      <c r="J517" s="25">
        <f>TRUNC(I517*D517,1)</f>
        <v>0</v>
      </c>
      <c r="K517" s="22">
        <f>TRUNC(E517+G517+I517,1)</f>
        <v>0</v>
      </c>
      <c r="L517" s="25">
        <f>TRUNC(F517+H517+J517,1)</f>
        <v>0</v>
      </c>
      <c r="M517" s="19" t="s">
        <v>52</v>
      </c>
      <c r="N517" s="1" t="s">
        <v>207</v>
      </c>
      <c r="O517" s="1" t="s">
        <v>1670</v>
      </c>
      <c r="P517" s="1" t="s">
        <v>67</v>
      </c>
      <c r="Q517" s="1" t="s">
        <v>67</v>
      </c>
      <c r="R517" s="1" t="s">
        <v>66</v>
      </c>
      <c r="AV517" s="1" t="s">
        <v>52</v>
      </c>
      <c r="AW517" s="1" t="s">
        <v>1671</v>
      </c>
      <c r="AX517" s="1" t="s">
        <v>52</v>
      </c>
      <c r="AY517" s="1" t="s">
        <v>52</v>
      </c>
      <c r="AZ517" s="1" t="s">
        <v>52</v>
      </c>
    </row>
    <row r="518" spans="1:52" ht="30" customHeight="1" x14ac:dyDescent="0.3">
      <c r="A518" s="19" t="s">
        <v>1657</v>
      </c>
      <c r="B518" s="19" t="s">
        <v>1635</v>
      </c>
      <c r="C518" s="19" t="s">
        <v>82</v>
      </c>
      <c r="D518" s="20">
        <v>1</v>
      </c>
      <c r="E518" s="22">
        <f>일위대가목록!E90</f>
        <v>0</v>
      </c>
      <c r="F518" s="25">
        <f>TRUNC(E518*D518,1)</f>
        <v>0</v>
      </c>
      <c r="G518" s="22">
        <f>일위대가목록!F90</f>
        <v>0</v>
      </c>
      <c r="H518" s="25">
        <f>TRUNC(G518*D518,1)</f>
        <v>0</v>
      </c>
      <c r="I518" s="22">
        <f>일위대가목록!G90</f>
        <v>0</v>
      </c>
      <c r="J518" s="25">
        <f>TRUNC(I518*D518,1)</f>
        <v>0</v>
      </c>
      <c r="K518" s="22">
        <f>TRUNC(E518+G518+I518,1)</f>
        <v>0</v>
      </c>
      <c r="L518" s="25">
        <f>TRUNC(F518+H518+J518,1)</f>
        <v>0</v>
      </c>
      <c r="M518" s="19" t="s">
        <v>1665</v>
      </c>
      <c r="N518" s="1" t="s">
        <v>207</v>
      </c>
      <c r="O518" s="1" t="s">
        <v>1666</v>
      </c>
      <c r="P518" s="1" t="s">
        <v>66</v>
      </c>
      <c r="Q518" s="1" t="s">
        <v>67</v>
      </c>
      <c r="R518" s="1" t="s">
        <v>67</v>
      </c>
      <c r="AV518" s="1" t="s">
        <v>52</v>
      </c>
      <c r="AW518" s="1" t="s">
        <v>1672</v>
      </c>
      <c r="AX518" s="1" t="s">
        <v>52</v>
      </c>
      <c r="AY518" s="1" t="s">
        <v>52</v>
      </c>
      <c r="AZ518" s="1" t="s">
        <v>52</v>
      </c>
    </row>
    <row r="519" spans="1:52" ht="30" customHeight="1" x14ac:dyDescent="0.3">
      <c r="A519" s="19" t="s">
        <v>1027</v>
      </c>
      <c r="B519" s="19" t="s">
        <v>52</v>
      </c>
      <c r="C519" s="19" t="s">
        <v>52</v>
      </c>
      <c r="D519" s="20"/>
      <c r="E519" s="22"/>
      <c r="F519" s="25">
        <f>TRUNC(SUMIF(N517:N518, N516, F517:F518),0)</f>
        <v>0</v>
      </c>
      <c r="G519" s="22"/>
      <c r="H519" s="25">
        <f>TRUNC(SUMIF(N517:N518, N516, H517:H518),0)</f>
        <v>0</v>
      </c>
      <c r="I519" s="22"/>
      <c r="J519" s="25">
        <f>TRUNC(SUMIF(N517:N518, N516, J517:J518),0)</f>
        <v>0</v>
      </c>
      <c r="K519" s="22"/>
      <c r="L519" s="25">
        <f>F519+H519+J519</f>
        <v>0</v>
      </c>
      <c r="M519" s="19" t="s">
        <v>52</v>
      </c>
      <c r="N519" s="1" t="s">
        <v>117</v>
      </c>
      <c r="O519" s="1" t="s">
        <v>117</v>
      </c>
      <c r="P519" s="1" t="s">
        <v>52</v>
      </c>
      <c r="Q519" s="1" t="s">
        <v>52</v>
      </c>
      <c r="R519" s="1" t="s">
        <v>52</v>
      </c>
      <c r="AV519" s="1" t="s">
        <v>52</v>
      </c>
      <c r="AW519" s="1" t="s">
        <v>52</v>
      </c>
      <c r="AX519" s="1" t="s">
        <v>52</v>
      </c>
      <c r="AY519" s="1" t="s">
        <v>52</v>
      </c>
      <c r="AZ519" s="1" t="s">
        <v>52</v>
      </c>
    </row>
    <row r="520" spans="1:52" ht="30" customHeight="1" x14ac:dyDescent="0.3">
      <c r="A520" s="20"/>
      <c r="B520" s="20"/>
      <c r="C520" s="20"/>
      <c r="D520" s="20"/>
      <c r="E520" s="22"/>
      <c r="F520" s="25"/>
      <c r="G520" s="22"/>
      <c r="H520" s="25"/>
      <c r="I520" s="22"/>
      <c r="J520" s="25"/>
      <c r="K520" s="22"/>
      <c r="L520" s="25"/>
      <c r="M520" s="20"/>
    </row>
    <row r="521" spans="1:52" ht="30" customHeight="1" x14ac:dyDescent="0.3">
      <c r="A521" s="16" t="s">
        <v>1673</v>
      </c>
      <c r="B521" s="17"/>
      <c r="C521" s="17"/>
      <c r="D521" s="17"/>
      <c r="E521" s="21"/>
      <c r="F521" s="24"/>
      <c r="G521" s="21"/>
      <c r="H521" s="24"/>
      <c r="I521" s="21"/>
      <c r="J521" s="24"/>
      <c r="K521" s="21"/>
      <c r="L521" s="24"/>
      <c r="M521" s="18"/>
      <c r="N521" s="1" t="s">
        <v>364</v>
      </c>
    </row>
    <row r="522" spans="1:52" ht="30" customHeight="1" x14ac:dyDescent="0.3">
      <c r="A522" s="19" t="s">
        <v>1653</v>
      </c>
      <c r="B522" s="19" t="s">
        <v>1674</v>
      </c>
      <c r="C522" s="19" t="s">
        <v>98</v>
      </c>
      <c r="D522" s="20">
        <v>1</v>
      </c>
      <c r="E522" s="22">
        <f>단가대비표!O43</f>
        <v>0</v>
      </c>
      <c r="F522" s="25">
        <f>TRUNC(E522*D522,1)</f>
        <v>0</v>
      </c>
      <c r="G522" s="22">
        <f>단가대비표!P43</f>
        <v>0</v>
      </c>
      <c r="H522" s="25">
        <f>TRUNC(G522*D522,1)</f>
        <v>0</v>
      </c>
      <c r="I522" s="22">
        <f>단가대비표!V43</f>
        <v>0</v>
      </c>
      <c r="J522" s="25">
        <f>TRUNC(I522*D522,1)</f>
        <v>0</v>
      </c>
      <c r="K522" s="22">
        <f>TRUNC(E522+G522+I522,1)</f>
        <v>0</v>
      </c>
      <c r="L522" s="25">
        <f>TRUNC(F522+H522+J522,1)</f>
        <v>0</v>
      </c>
      <c r="M522" s="19" t="s">
        <v>52</v>
      </c>
      <c r="N522" s="1" t="s">
        <v>364</v>
      </c>
      <c r="O522" s="1" t="s">
        <v>1675</v>
      </c>
      <c r="P522" s="1" t="s">
        <v>67</v>
      </c>
      <c r="Q522" s="1" t="s">
        <v>67</v>
      </c>
      <c r="R522" s="1" t="s">
        <v>66</v>
      </c>
      <c r="AV522" s="1" t="s">
        <v>52</v>
      </c>
      <c r="AW522" s="1" t="s">
        <v>1676</v>
      </c>
      <c r="AX522" s="1" t="s">
        <v>52</v>
      </c>
      <c r="AY522" s="1" t="s">
        <v>52</v>
      </c>
      <c r="AZ522" s="1" t="s">
        <v>52</v>
      </c>
    </row>
    <row r="523" spans="1:52" ht="30" customHeight="1" x14ac:dyDescent="0.3">
      <c r="A523" s="19" t="s">
        <v>1657</v>
      </c>
      <c r="B523" s="19" t="s">
        <v>1648</v>
      </c>
      <c r="C523" s="19" t="s">
        <v>82</v>
      </c>
      <c r="D523" s="20">
        <v>1</v>
      </c>
      <c r="E523" s="22">
        <f>일위대가목록!E91</f>
        <v>0</v>
      </c>
      <c r="F523" s="25">
        <f>TRUNC(E523*D523,1)</f>
        <v>0</v>
      </c>
      <c r="G523" s="22">
        <f>일위대가목록!F91</f>
        <v>0</v>
      </c>
      <c r="H523" s="25">
        <f>TRUNC(G523*D523,1)</f>
        <v>0</v>
      </c>
      <c r="I523" s="22">
        <f>일위대가목록!G91</f>
        <v>0</v>
      </c>
      <c r="J523" s="25">
        <f>TRUNC(I523*D523,1)</f>
        <v>0</v>
      </c>
      <c r="K523" s="22">
        <f>TRUNC(E523+G523+I523,1)</f>
        <v>0</v>
      </c>
      <c r="L523" s="25">
        <f>TRUNC(F523+H523+J523,1)</f>
        <v>0</v>
      </c>
      <c r="M523" s="19" t="s">
        <v>1677</v>
      </c>
      <c r="N523" s="1" t="s">
        <v>364</v>
      </c>
      <c r="O523" s="1" t="s">
        <v>1678</v>
      </c>
      <c r="P523" s="1" t="s">
        <v>66</v>
      </c>
      <c r="Q523" s="1" t="s">
        <v>67</v>
      </c>
      <c r="R523" s="1" t="s">
        <v>67</v>
      </c>
      <c r="AV523" s="1" t="s">
        <v>52</v>
      </c>
      <c r="AW523" s="1" t="s">
        <v>1679</v>
      </c>
      <c r="AX523" s="1" t="s">
        <v>52</v>
      </c>
      <c r="AY523" s="1" t="s">
        <v>52</v>
      </c>
      <c r="AZ523" s="1" t="s">
        <v>52</v>
      </c>
    </row>
    <row r="524" spans="1:52" ht="30" customHeight="1" x14ac:dyDescent="0.3">
      <c r="A524" s="19" t="s">
        <v>1027</v>
      </c>
      <c r="B524" s="19" t="s">
        <v>52</v>
      </c>
      <c r="C524" s="19" t="s">
        <v>52</v>
      </c>
      <c r="D524" s="20"/>
      <c r="E524" s="22"/>
      <c r="F524" s="25">
        <f>TRUNC(SUMIF(N522:N523, N521, F522:F523),0)</f>
        <v>0</v>
      </c>
      <c r="G524" s="22"/>
      <c r="H524" s="25">
        <f>TRUNC(SUMIF(N522:N523, N521, H522:H523),0)</f>
        <v>0</v>
      </c>
      <c r="I524" s="22"/>
      <c r="J524" s="25">
        <f>TRUNC(SUMIF(N522:N523, N521, J522:J523),0)</f>
        <v>0</v>
      </c>
      <c r="K524" s="22"/>
      <c r="L524" s="25">
        <f>F524+H524+J524</f>
        <v>0</v>
      </c>
      <c r="M524" s="19" t="s">
        <v>52</v>
      </c>
      <c r="N524" s="1" t="s">
        <v>117</v>
      </c>
      <c r="O524" s="1" t="s">
        <v>117</v>
      </c>
      <c r="P524" s="1" t="s">
        <v>52</v>
      </c>
      <c r="Q524" s="1" t="s">
        <v>52</v>
      </c>
      <c r="R524" s="1" t="s">
        <v>52</v>
      </c>
      <c r="AV524" s="1" t="s">
        <v>52</v>
      </c>
      <c r="AW524" s="1" t="s">
        <v>52</v>
      </c>
      <c r="AX524" s="1" t="s">
        <v>52</v>
      </c>
      <c r="AY524" s="1" t="s">
        <v>52</v>
      </c>
      <c r="AZ524" s="1" t="s">
        <v>52</v>
      </c>
    </row>
    <row r="525" spans="1:52" ht="30" customHeight="1" x14ac:dyDescent="0.3">
      <c r="A525" s="20"/>
      <c r="B525" s="20"/>
      <c r="C525" s="20"/>
      <c r="D525" s="20"/>
      <c r="E525" s="22"/>
      <c r="F525" s="25"/>
      <c r="G525" s="22"/>
      <c r="H525" s="25"/>
      <c r="I525" s="22"/>
      <c r="J525" s="25"/>
      <c r="K525" s="22"/>
      <c r="L525" s="25"/>
      <c r="M525" s="20"/>
    </row>
    <row r="526" spans="1:52" ht="30" customHeight="1" x14ac:dyDescent="0.3">
      <c r="A526" s="16" t="s">
        <v>1680</v>
      </c>
      <c r="B526" s="17"/>
      <c r="C526" s="17"/>
      <c r="D526" s="17"/>
      <c r="E526" s="21"/>
      <c r="F526" s="24"/>
      <c r="G526" s="21"/>
      <c r="H526" s="24"/>
      <c r="I526" s="21"/>
      <c r="J526" s="24"/>
      <c r="K526" s="21"/>
      <c r="L526" s="24"/>
      <c r="M526" s="18"/>
      <c r="N526" s="1" t="s">
        <v>211</v>
      </c>
    </row>
    <row r="527" spans="1:52" ht="30" customHeight="1" x14ac:dyDescent="0.3">
      <c r="A527" s="19" t="s">
        <v>1653</v>
      </c>
      <c r="B527" s="19" t="s">
        <v>1681</v>
      </c>
      <c r="C527" s="19" t="s">
        <v>98</v>
      </c>
      <c r="D527" s="20">
        <v>1</v>
      </c>
      <c r="E527" s="22">
        <f>단가대비표!O44</f>
        <v>0</v>
      </c>
      <c r="F527" s="25">
        <f>TRUNC(E527*D527,1)</f>
        <v>0</v>
      </c>
      <c r="G527" s="22">
        <f>단가대비표!P44</f>
        <v>0</v>
      </c>
      <c r="H527" s="25">
        <f>TRUNC(G527*D527,1)</f>
        <v>0</v>
      </c>
      <c r="I527" s="22">
        <f>단가대비표!V44</f>
        <v>0</v>
      </c>
      <c r="J527" s="25">
        <f>TRUNC(I527*D527,1)</f>
        <v>0</v>
      </c>
      <c r="K527" s="22">
        <f>TRUNC(E527+G527+I527,1)</f>
        <v>0</v>
      </c>
      <c r="L527" s="25">
        <f>TRUNC(F527+H527+J527,1)</f>
        <v>0</v>
      </c>
      <c r="M527" s="19" t="s">
        <v>52</v>
      </c>
      <c r="N527" s="1" t="s">
        <v>211</v>
      </c>
      <c r="O527" s="1" t="s">
        <v>1682</v>
      </c>
      <c r="P527" s="1" t="s">
        <v>67</v>
      </c>
      <c r="Q527" s="1" t="s">
        <v>67</v>
      </c>
      <c r="R527" s="1" t="s">
        <v>66</v>
      </c>
      <c r="AV527" s="1" t="s">
        <v>52</v>
      </c>
      <c r="AW527" s="1" t="s">
        <v>1683</v>
      </c>
      <c r="AX527" s="1" t="s">
        <v>52</v>
      </c>
      <c r="AY527" s="1" t="s">
        <v>52</v>
      </c>
      <c r="AZ527" s="1" t="s">
        <v>52</v>
      </c>
    </row>
    <row r="528" spans="1:52" ht="30" customHeight="1" x14ac:dyDescent="0.3">
      <c r="A528" s="19" t="s">
        <v>1657</v>
      </c>
      <c r="B528" s="19" t="s">
        <v>1648</v>
      </c>
      <c r="C528" s="19" t="s">
        <v>82</v>
      </c>
      <c r="D528" s="20">
        <v>1</v>
      </c>
      <c r="E528" s="22">
        <f>일위대가목록!E91</f>
        <v>0</v>
      </c>
      <c r="F528" s="25">
        <f>TRUNC(E528*D528,1)</f>
        <v>0</v>
      </c>
      <c r="G528" s="22">
        <f>일위대가목록!F91</f>
        <v>0</v>
      </c>
      <c r="H528" s="25">
        <f>TRUNC(G528*D528,1)</f>
        <v>0</v>
      </c>
      <c r="I528" s="22">
        <f>일위대가목록!G91</f>
        <v>0</v>
      </c>
      <c r="J528" s="25">
        <f>TRUNC(I528*D528,1)</f>
        <v>0</v>
      </c>
      <c r="K528" s="22">
        <f>TRUNC(E528+G528+I528,1)</f>
        <v>0</v>
      </c>
      <c r="L528" s="25">
        <f>TRUNC(F528+H528+J528,1)</f>
        <v>0</v>
      </c>
      <c r="M528" s="19" t="s">
        <v>1677</v>
      </c>
      <c r="N528" s="1" t="s">
        <v>211</v>
      </c>
      <c r="O528" s="1" t="s">
        <v>1678</v>
      </c>
      <c r="P528" s="1" t="s">
        <v>66</v>
      </c>
      <c r="Q528" s="1" t="s">
        <v>67</v>
      </c>
      <c r="R528" s="1" t="s">
        <v>67</v>
      </c>
      <c r="AV528" s="1" t="s">
        <v>52</v>
      </c>
      <c r="AW528" s="1" t="s">
        <v>1684</v>
      </c>
      <c r="AX528" s="1" t="s">
        <v>52</v>
      </c>
      <c r="AY528" s="1" t="s">
        <v>52</v>
      </c>
      <c r="AZ528" s="1" t="s">
        <v>52</v>
      </c>
    </row>
    <row r="529" spans="1:52" ht="30" customHeight="1" x14ac:dyDescent="0.3">
      <c r="A529" s="19" t="s">
        <v>1027</v>
      </c>
      <c r="B529" s="19" t="s">
        <v>52</v>
      </c>
      <c r="C529" s="19" t="s">
        <v>52</v>
      </c>
      <c r="D529" s="20"/>
      <c r="E529" s="22"/>
      <c r="F529" s="25">
        <f>TRUNC(SUMIF(N527:N528, N526, F527:F528),0)</f>
        <v>0</v>
      </c>
      <c r="G529" s="22"/>
      <c r="H529" s="25">
        <f>TRUNC(SUMIF(N527:N528, N526, H527:H528),0)</f>
        <v>0</v>
      </c>
      <c r="I529" s="22"/>
      <c r="J529" s="25">
        <f>TRUNC(SUMIF(N527:N528, N526, J527:J528),0)</f>
        <v>0</v>
      </c>
      <c r="K529" s="22"/>
      <c r="L529" s="25">
        <f>F529+H529+J529</f>
        <v>0</v>
      </c>
      <c r="M529" s="19" t="s">
        <v>52</v>
      </c>
      <c r="N529" s="1" t="s">
        <v>117</v>
      </c>
      <c r="O529" s="1" t="s">
        <v>117</v>
      </c>
      <c r="P529" s="1" t="s">
        <v>52</v>
      </c>
      <c r="Q529" s="1" t="s">
        <v>52</v>
      </c>
      <c r="R529" s="1" t="s">
        <v>52</v>
      </c>
      <c r="AV529" s="1" t="s">
        <v>52</v>
      </c>
      <c r="AW529" s="1" t="s">
        <v>52</v>
      </c>
      <c r="AX529" s="1" t="s">
        <v>52</v>
      </c>
      <c r="AY529" s="1" t="s">
        <v>52</v>
      </c>
      <c r="AZ529" s="1" t="s">
        <v>52</v>
      </c>
    </row>
    <row r="530" spans="1:52" ht="30" customHeight="1" x14ac:dyDescent="0.3">
      <c r="A530" s="20"/>
      <c r="B530" s="20"/>
      <c r="C530" s="20"/>
      <c r="D530" s="20"/>
      <c r="E530" s="22"/>
      <c r="F530" s="25"/>
      <c r="G530" s="22"/>
      <c r="H530" s="25"/>
      <c r="I530" s="22"/>
      <c r="J530" s="25"/>
      <c r="K530" s="22"/>
      <c r="L530" s="25"/>
      <c r="M530" s="20"/>
    </row>
    <row r="531" spans="1:52" ht="30" customHeight="1" x14ac:dyDescent="0.3">
      <c r="A531" s="16" t="s">
        <v>1685</v>
      </c>
      <c r="B531" s="17"/>
      <c r="C531" s="17"/>
      <c r="D531" s="17"/>
      <c r="E531" s="21"/>
      <c r="F531" s="24"/>
      <c r="G531" s="21"/>
      <c r="H531" s="24"/>
      <c r="I531" s="21"/>
      <c r="J531" s="24"/>
      <c r="K531" s="21"/>
      <c r="L531" s="24"/>
      <c r="M531" s="18"/>
      <c r="N531" s="1" t="s">
        <v>1629</v>
      </c>
    </row>
    <row r="532" spans="1:52" ht="30" customHeight="1" x14ac:dyDescent="0.3">
      <c r="A532" s="19" t="s">
        <v>641</v>
      </c>
      <c r="B532" s="19" t="s">
        <v>634</v>
      </c>
      <c r="C532" s="19" t="s">
        <v>635</v>
      </c>
      <c r="D532" s="20">
        <v>4.2999999999999997E-2</v>
      </c>
      <c r="E532" s="22">
        <f>단가대비표!O172</f>
        <v>0</v>
      </c>
      <c r="F532" s="25">
        <f>TRUNC(E532*D532,1)</f>
        <v>0</v>
      </c>
      <c r="G532" s="22">
        <f>단가대비표!P172</f>
        <v>0</v>
      </c>
      <c r="H532" s="25">
        <f>TRUNC(G532*D532,1)</f>
        <v>0</v>
      </c>
      <c r="I532" s="22">
        <f>단가대비표!V172</f>
        <v>0</v>
      </c>
      <c r="J532" s="25">
        <f>TRUNC(I532*D532,1)</f>
        <v>0</v>
      </c>
      <c r="K532" s="22">
        <f t="shared" ref="K532:L534" si="89">TRUNC(E532+G532+I532,1)</f>
        <v>0</v>
      </c>
      <c r="L532" s="25">
        <f t="shared" si="89"/>
        <v>0</v>
      </c>
      <c r="M532" s="19" t="s">
        <v>52</v>
      </c>
      <c r="N532" s="1" t="s">
        <v>1629</v>
      </c>
      <c r="O532" s="1" t="s">
        <v>642</v>
      </c>
      <c r="P532" s="1" t="s">
        <v>67</v>
      </c>
      <c r="Q532" s="1" t="s">
        <v>67</v>
      </c>
      <c r="R532" s="1" t="s">
        <v>66</v>
      </c>
      <c r="V532">
        <v>1</v>
      </c>
      <c r="AV532" s="1" t="s">
        <v>52</v>
      </c>
      <c r="AW532" s="1" t="s">
        <v>1687</v>
      </c>
      <c r="AX532" s="1" t="s">
        <v>52</v>
      </c>
      <c r="AY532" s="1" t="s">
        <v>52</v>
      </c>
      <c r="AZ532" s="1" t="s">
        <v>52</v>
      </c>
    </row>
    <row r="533" spans="1:52" ht="30" customHeight="1" x14ac:dyDescent="0.3">
      <c r="A533" s="19" t="s">
        <v>633</v>
      </c>
      <c r="B533" s="19" t="s">
        <v>634</v>
      </c>
      <c r="C533" s="19" t="s">
        <v>635</v>
      </c>
      <c r="D533" s="20">
        <v>2.1999999999999999E-2</v>
      </c>
      <c r="E533" s="22">
        <f>단가대비표!O166</f>
        <v>0</v>
      </c>
      <c r="F533" s="25">
        <f>TRUNC(E533*D533,1)</f>
        <v>0</v>
      </c>
      <c r="G533" s="22">
        <f>단가대비표!P166</f>
        <v>0</v>
      </c>
      <c r="H533" s="25">
        <f>TRUNC(G533*D533,1)</f>
        <v>0</v>
      </c>
      <c r="I533" s="22">
        <f>단가대비표!V166</f>
        <v>0</v>
      </c>
      <c r="J533" s="25">
        <f>TRUNC(I533*D533,1)</f>
        <v>0</v>
      </c>
      <c r="K533" s="22">
        <f t="shared" si="89"/>
        <v>0</v>
      </c>
      <c r="L533" s="25">
        <f t="shared" si="89"/>
        <v>0</v>
      </c>
      <c r="M533" s="19" t="s">
        <v>52</v>
      </c>
      <c r="N533" s="1" t="s">
        <v>1629</v>
      </c>
      <c r="O533" s="1" t="s">
        <v>636</v>
      </c>
      <c r="P533" s="1" t="s">
        <v>67</v>
      </c>
      <c r="Q533" s="1" t="s">
        <v>67</v>
      </c>
      <c r="R533" s="1" t="s">
        <v>66</v>
      </c>
      <c r="V533">
        <v>1</v>
      </c>
      <c r="AV533" s="1" t="s">
        <v>52</v>
      </c>
      <c r="AW533" s="1" t="s">
        <v>1688</v>
      </c>
      <c r="AX533" s="1" t="s">
        <v>52</v>
      </c>
      <c r="AY533" s="1" t="s">
        <v>52</v>
      </c>
      <c r="AZ533" s="1" t="s">
        <v>52</v>
      </c>
    </row>
    <row r="534" spans="1:52" ht="30" customHeight="1" x14ac:dyDescent="0.3">
      <c r="A534" s="19" t="s">
        <v>647</v>
      </c>
      <c r="B534" s="19" t="s">
        <v>1689</v>
      </c>
      <c r="C534" s="19" t="s">
        <v>630</v>
      </c>
      <c r="D534" s="20">
        <v>1</v>
      </c>
      <c r="E534" s="22">
        <f>TRUNC(SUMIF(V532:V534, RIGHTB(O534, 1), H532:H534)*U534, 2)</f>
        <v>0</v>
      </c>
      <c r="F534" s="25">
        <f>TRUNC(E534*D534,1)</f>
        <v>0</v>
      </c>
      <c r="G534" s="22">
        <v>0</v>
      </c>
      <c r="H534" s="25">
        <f>TRUNC(G534*D534,1)</f>
        <v>0</v>
      </c>
      <c r="I534" s="22">
        <v>0</v>
      </c>
      <c r="J534" s="25">
        <f>TRUNC(I534*D534,1)</f>
        <v>0</v>
      </c>
      <c r="K534" s="22">
        <f t="shared" si="89"/>
        <v>0</v>
      </c>
      <c r="L534" s="25">
        <f t="shared" si="89"/>
        <v>0</v>
      </c>
      <c r="M534" s="19" t="s">
        <v>52</v>
      </c>
      <c r="N534" s="1" t="s">
        <v>1629</v>
      </c>
      <c r="O534" s="1" t="s">
        <v>649</v>
      </c>
      <c r="P534" s="1" t="s">
        <v>67</v>
      </c>
      <c r="Q534" s="1" t="s">
        <v>67</v>
      </c>
      <c r="R534" s="1" t="s">
        <v>67</v>
      </c>
      <c r="S534">
        <v>1</v>
      </c>
      <c r="T534">
        <v>0</v>
      </c>
      <c r="U534">
        <v>0.01</v>
      </c>
      <c r="AV534" s="1" t="s">
        <v>52</v>
      </c>
      <c r="AW534" s="1" t="s">
        <v>1690</v>
      </c>
      <c r="AX534" s="1" t="s">
        <v>52</v>
      </c>
      <c r="AY534" s="1" t="s">
        <v>52</v>
      </c>
      <c r="AZ534" s="1" t="s">
        <v>52</v>
      </c>
    </row>
    <row r="535" spans="1:52" ht="30" customHeight="1" x14ac:dyDescent="0.3">
      <c r="A535" s="19" t="s">
        <v>1027</v>
      </c>
      <c r="B535" s="19" t="s">
        <v>52</v>
      </c>
      <c r="C535" s="19" t="s">
        <v>52</v>
      </c>
      <c r="D535" s="20"/>
      <c r="E535" s="22"/>
      <c r="F535" s="25">
        <f>TRUNC(SUMIF(N532:N534, N531, F532:F534),0)</f>
        <v>0</v>
      </c>
      <c r="G535" s="22"/>
      <c r="H535" s="25">
        <f>TRUNC(SUMIF(N532:N534, N531, H532:H534),0)</f>
        <v>0</v>
      </c>
      <c r="I535" s="22"/>
      <c r="J535" s="25">
        <f>TRUNC(SUMIF(N532:N534, N531, J532:J534),0)</f>
        <v>0</v>
      </c>
      <c r="K535" s="22"/>
      <c r="L535" s="25">
        <f>F535+H535+J535</f>
        <v>0</v>
      </c>
      <c r="M535" s="19" t="s">
        <v>52</v>
      </c>
      <c r="N535" s="1" t="s">
        <v>117</v>
      </c>
      <c r="O535" s="1" t="s">
        <v>117</v>
      </c>
      <c r="P535" s="1" t="s">
        <v>52</v>
      </c>
      <c r="Q535" s="1" t="s">
        <v>52</v>
      </c>
      <c r="R535" s="1" t="s">
        <v>52</v>
      </c>
      <c r="AV535" s="1" t="s">
        <v>52</v>
      </c>
      <c r="AW535" s="1" t="s">
        <v>52</v>
      </c>
      <c r="AX535" s="1" t="s">
        <v>52</v>
      </c>
      <c r="AY535" s="1" t="s">
        <v>52</v>
      </c>
      <c r="AZ535" s="1" t="s">
        <v>52</v>
      </c>
    </row>
    <row r="536" spans="1:52" ht="30" customHeight="1" x14ac:dyDescent="0.3">
      <c r="A536" s="20"/>
      <c r="B536" s="20"/>
      <c r="C536" s="20"/>
      <c r="D536" s="20"/>
      <c r="E536" s="22"/>
      <c r="F536" s="25"/>
      <c r="G536" s="22"/>
      <c r="H536" s="25"/>
      <c r="I536" s="22"/>
      <c r="J536" s="25"/>
      <c r="K536" s="22"/>
      <c r="L536" s="25"/>
      <c r="M536" s="20"/>
    </row>
    <row r="537" spans="1:52" ht="30" customHeight="1" x14ac:dyDescent="0.3">
      <c r="A537" s="16" t="s">
        <v>1691</v>
      </c>
      <c r="B537" s="17"/>
      <c r="C537" s="17"/>
      <c r="D537" s="17"/>
      <c r="E537" s="21"/>
      <c r="F537" s="24"/>
      <c r="G537" s="21"/>
      <c r="H537" s="24"/>
      <c r="I537" s="21"/>
      <c r="J537" s="24"/>
      <c r="K537" s="21"/>
      <c r="L537" s="24"/>
      <c r="M537" s="18"/>
      <c r="N537" s="1" t="s">
        <v>1637</v>
      </c>
    </row>
    <row r="538" spans="1:52" ht="30" customHeight="1" x14ac:dyDescent="0.3">
      <c r="A538" s="19" t="s">
        <v>641</v>
      </c>
      <c r="B538" s="19" t="s">
        <v>634</v>
      </c>
      <c r="C538" s="19" t="s">
        <v>635</v>
      </c>
      <c r="D538" s="20">
        <v>5.5E-2</v>
      </c>
      <c r="E538" s="22">
        <f>단가대비표!O172</f>
        <v>0</v>
      </c>
      <c r="F538" s="25">
        <f>TRUNC(E538*D538,1)</f>
        <v>0</v>
      </c>
      <c r="G538" s="22">
        <f>단가대비표!P172</f>
        <v>0</v>
      </c>
      <c r="H538" s="25">
        <f>TRUNC(G538*D538,1)</f>
        <v>0</v>
      </c>
      <c r="I538" s="22">
        <f>단가대비표!V172</f>
        <v>0</v>
      </c>
      <c r="J538" s="25">
        <f>TRUNC(I538*D538,1)</f>
        <v>0</v>
      </c>
      <c r="K538" s="22">
        <f t="shared" ref="K538:L540" si="90">TRUNC(E538+G538+I538,1)</f>
        <v>0</v>
      </c>
      <c r="L538" s="25">
        <f t="shared" si="90"/>
        <v>0</v>
      </c>
      <c r="M538" s="19" t="s">
        <v>52</v>
      </c>
      <c r="N538" s="1" t="s">
        <v>1637</v>
      </c>
      <c r="O538" s="1" t="s">
        <v>642</v>
      </c>
      <c r="P538" s="1" t="s">
        <v>67</v>
      </c>
      <c r="Q538" s="1" t="s">
        <v>67</v>
      </c>
      <c r="R538" s="1" t="s">
        <v>66</v>
      </c>
      <c r="V538">
        <v>1</v>
      </c>
      <c r="AV538" s="1" t="s">
        <v>52</v>
      </c>
      <c r="AW538" s="1" t="s">
        <v>1692</v>
      </c>
      <c r="AX538" s="1" t="s">
        <v>52</v>
      </c>
      <c r="AY538" s="1" t="s">
        <v>52</v>
      </c>
      <c r="AZ538" s="1" t="s">
        <v>52</v>
      </c>
    </row>
    <row r="539" spans="1:52" ht="30" customHeight="1" x14ac:dyDescent="0.3">
      <c r="A539" s="19" t="s">
        <v>633</v>
      </c>
      <c r="B539" s="19" t="s">
        <v>634</v>
      </c>
      <c r="C539" s="19" t="s">
        <v>635</v>
      </c>
      <c r="D539" s="20">
        <v>2.9000000000000001E-2</v>
      </c>
      <c r="E539" s="22">
        <f>단가대비표!O166</f>
        <v>0</v>
      </c>
      <c r="F539" s="25">
        <f>TRUNC(E539*D539,1)</f>
        <v>0</v>
      </c>
      <c r="G539" s="22">
        <f>단가대비표!P166</f>
        <v>0</v>
      </c>
      <c r="H539" s="25">
        <f>TRUNC(G539*D539,1)</f>
        <v>0</v>
      </c>
      <c r="I539" s="22">
        <f>단가대비표!V166</f>
        <v>0</v>
      </c>
      <c r="J539" s="25">
        <f>TRUNC(I539*D539,1)</f>
        <v>0</v>
      </c>
      <c r="K539" s="22">
        <f t="shared" si="90"/>
        <v>0</v>
      </c>
      <c r="L539" s="25">
        <f t="shared" si="90"/>
        <v>0</v>
      </c>
      <c r="M539" s="19" t="s">
        <v>52</v>
      </c>
      <c r="N539" s="1" t="s">
        <v>1637</v>
      </c>
      <c r="O539" s="1" t="s">
        <v>636</v>
      </c>
      <c r="P539" s="1" t="s">
        <v>67</v>
      </c>
      <c r="Q539" s="1" t="s">
        <v>67</v>
      </c>
      <c r="R539" s="1" t="s">
        <v>66</v>
      </c>
      <c r="V539">
        <v>1</v>
      </c>
      <c r="AV539" s="1" t="s">
        <v>52</v>
      </c>
      <c r="AW539" s="1" t="s">
        <v>1693</v>
      </c>
      <c r="AX539" s="1" t="s">
        <v>52</v>
      </c>
      <c r="AY539" s="1" t="s">
        <v>52</v>
      </c>
      <c r="AZ539" s="1" t="s">
        <v>52</v>
      </c>
    </row>
    <row r="540" spans="1:52" ht="30" customHeight="1" x14ac:dyDescent="0.3">
      <c r="A540" s="19" t="s">
        <v>647</v>
      </c>
      <c r="B540" s="19" t="s">
        <v>1689</v>
      </c>
      <c r="C540" s="19" t="s">
        <v>630</v>
      </c>
      <c r="D540" s="20">
        <v>1</v>
      </c>
      <c r="E540" s="22">
        <f>TRUNC(SUMIF(V538:V540, RIGHTB(O540, 1), H538:H540)*U540, 2)</f>
        <v>0</v>
      </c>
      <c r="F540" s="25">
        <f>TRUNC(E540*D540,1)</f>
        <v>0</v>
      </c>
      <c r="G540" s="22">
        <v>0</v>
      </c>
      <c r="H540" s="25">
        <f>TRUNC(G540*D540,1)</f>
        <v>0</v>
      </c>
      <c r="I540" s="22">
        <v>0</v>
      </c>
      <c r="J540" s="25">
        <f>TRUNC(I540*D540,1)</f>
        <v>0</v>
      </c>
      <c r="K540" s="22">
        <f t="shared" si="90"/>
        <v>0</v>
      </c>
      <c r="L540" s="25">
        <f t="shared" si="90"/>
        <v>0</v>
      </c>
      <c r="M540" s="19" t="s">
        <v>52</v>
      </c>
      <c r="N540" s="1" t="s">
        <v>1637</v>
      </c>
      <c r="O540" s="1" t="s">
        <v>649</v>
      </c>
      <c r="P540" s="1" t="s">
        <v>67</v>
      </c>
      <c r="Q540" s="1" t="s">
        <v>67</v>
      </c>
      <c r="R540" s="1" t="s">
        <v>67</v>
      </c>
      <c r="S540">
        <v>1</v>
      </c>
      <c r="T540">
        <v>0</v>
      </c>
      <c r="U540">
        <v>0.01</v>
      </c>
      <c r="AV540" s="1" t="s">
        <v>52</v>
      </c>
      <c r="AW540" s="1" t="s">
        <v>1694</v>
      </c>
      <c r="AX540" s="1" t="s">
        <v>52</v>
      </c>
      <c r="AY540" s="1" t="s">
        <v>52</v>
      </c>
      <c r="AZ540" s="1" t="s">
        <v>52</v>
      </c>
    </row>
    <row r="541" spans="1:52" ht="30" customHeight="1" x14ac:dyDescent="0.3">
      <c r="A541" s="19" t="s">
        <v>1027</v>
      </c>
      <c r="B541" s="19" t="s">
        <v>52</v>
      </c>
      <c r="C541" s="19" t="s">
        <v>52</v>
      </c>
      <c r="D541" s="20"/>
      <c r="E541" s="22"/>
      <c r="F541" s="25">
        <f>TRUNC(SUMIF(N538:N540, N537, F538:F540),0)</f>
        <v>0</v>
      </c>
      <c r="G541" s="22"/>
      <c r="H541" s="25">
        <f>TRUNC(SUMIF(N538:N540, N537, H538:H540),0)</f>
        <v>0</v>
      </c>
      <c r="I541" s="22"/>
      <c r="J541" s="25">
        <f>TRUNC(SUMIF(N538:N540, N537, J538:J540),0)</f>
        <v>0</v>
      </c>
      <c r="K541" s="22"/>
      <c r="L541" s="25">
        <f>F541+H541+J541</f>
        <v>0</v>
      </c>
      <c r="M541" s="19" t="s">
        <v>52</v>
      </c>
      <c r="N541" s="1" t="s">
        <v>117</v>
      </c>
      <c r="O541" s="1" t="s">
        <v>117</v>
      </c>
      <c r="P541" s="1" t="s">
        <v>52</v>
      </c>
      <c r="Q541" s="1" t="s">
        <v>52</v>
      </c>
      <c r="R541" s="1" t="s">
        <v>52</v>
      </c>
      <c r="AV541" s="1" t="s">
        <v>52</v>
      </c>
      <c r="AW541" s="1" t="s">
        <v>52</v>
      </c>
      <c r="AX541" s="1" t="s">
        <v>52</v>
      </c>
      <c r="AY541" s="1" t="s">
        <v>52</v>
      </c>
      <c r="AZ541" s="1" t="s">
        <v>52</v>
      </c>
    </row>
    <row r="542" spans="1:52" ht="30" customHeight="1" x14ac:dyDescent="0.3">
      <c r="A542" s="20"/>
      <c r="B542" s="20"/>
      <c r="C542" s="20"/>
      <c r="D542" s="20"/>
      <c r="E542" s="22"/>
      <c r="F542" s="25"/>
      <c r="G542" s="22"/>
      <c r="H542" s="25"/>
      <c r="I542" s="22"/>
      <c r="J542" s="25"/>
      <c r="K542" s="22"/>
      <c r="L542" s="25"/>
      <c r="M542" s="20"/>
    </row>
    <row r="543" spans="1:52" ht="30" customHeight="1" x14ac:dyDescent="0.3">
      <c r="A543" s="16" t="s">
        <v>1695</v>
      </c>
      <c r="B543" s="17"/>
      <c r="C543" s="17"/>
      <c r="D543" s="17"/>
      <c r="E543" s="21"/>
      <c r="F543" s="24"/>
      <c r="G543" s="21"/>
      <c r="H543" s="24"/>
      <c r="I543" s="21"/>
      <c r="J543" s="24"/>
      <c r="K543" s="21"/>
      <c r="L543" s="24"/>
      <c r="M543" s="18"/>
      <c r="N543" s="1" t="s">
        <v>1650</v>
      </c>
    </row>
    <row r="544" spans="1:52" ht="30" customHeight="1" x14ac:dyDescent="0.3">
      <c r="A544" s="19" t="s">
        <v>641</v>
      </c>
      <c r="B544" s="19" t="s">
        <v>634</v>
      </c>
      <c r="C544" s="19" t="s">
        <v>635</v>
      </c>
      <c r="D544" s="20">
        <v>6.6000000000000003E-2</v>
      </c>
      <c r="E544" s="22">
        <f>단가대비표!O172</f>
        <v>0</v>
      </c>
      <c r="F544" s="25">
        <f>TRUNC(E544*D544,1)</f>
        <v>0</v>
      </c>
      <c r="G544" s="22">
        <f>단가대비표!P172</f>
        <v>0</v>
      </c>
      <c r="H544" s="25">
        <f>TRUNC(G544*D544,1)</f>
        <v>0</v>
      </c>
      <c r="I544" s="22">
        <f>단가대비표!V172</f>
        <v>0</v>
      </c>
      <c r="J544" s="25">
        <f>TRUNC(I544*D544,1)</f>
        <v>0</v>
      </c>
      <c r="K544" s="22">
        <f t="shared" ref="K544:L546" si="91">TRUNC(E544+G544+I544,1)</f>
        <v>0</v>
      </c>
      <c r="L544" s="25">
        <f t="shared" si="91"/>
        <v>0</v>
      </c>
      <c r="M544" s="19" t="s">
        <v>52</v>
      </c>
      <c r="N544" s="1" t="s">
        <v>1650</v>
      </c>
      <c r="O544" s="1" t="s">
        <v>642</v>
      </c>
      <c r="P544" s="1" t="s">
        <v>67</v>
      </c>
      <c r="Q544" s="1" t="s">
        <v>67</v>
      </c>
      <c r="R544" s="1" t="s">
        <v>66</v>
      </c>
      <c r="V544">
        <v>1</v>
      </c>
      <c r="AV544" s="1" t="s">
        <v>52</v>
      </c>
      <c r="AW544" s="1" t="s">
        <v>1696</v>
      </c>
      <c r="AX544" s="1" t="s">
        <v>52</v>
      </c>
      <c r="AY544" s="1" t="s">
        <v>52</v>
      </c>
      <c r="AZ544" s="1" t="s">
        <v>52</v>
      </c>
    </row>
    <row r="545" spans="1:52" ht="30" customHeight="1" x14ac:dyDescent="0.3">
      <c r="A545" s="19" t="s">
        <v>633</v>
      </c>
      <c r="B545" s="19" t="s">
        <v>634</v>
      </c>
      <c r="C545" s="19" t="s">
        <v>635</v>
      </c>
      <c r="D545" s="20">
        <v>3.5000000000000003E-2</v>
      </c>
      <c r="E545" s="22">
        <f>단가대비표!O166</f>
        <v>0</v>
      </c>
      <c r="F545" s="25">
        <f>TRUNC(E545*D545,1)</f>
        <v>0</v>
      </c>
      <c r="G545" s="22">
        <f>단가대비표!P166</f>
        <v>0</v>
      </c>
      <c r="H545" s="25">
        <f>TRUNC(G545*D545,1)</f>
        <v>0</v>
      </c>
      <c r="I545" s="22">
        <f>단가대비표!V166</f>
        <v>0</v>
      </c>
      <c r="J545" s="25">
        <f>TRUNC(I545*D545,1)</f>
        <v>0</v>
      </c>
      <c r="K545" s="22">
        <f t="shared" si="91"/>
        <v>0</v>
      </c>
      <c r="L545" s="25">
        <f t="shared" si="91"/>
        <v>0</v>
      </c>
      <c r="M545" s="19" t="s">
        <v>52</v>
      </c>
      <c r="N545" s="1" t="s">
        <v>1650</v>
      </c>
      <c r="O545" s="1" t="s">
        <v>636</v>
      </c>
      <c r="P545" s="1" t="s">
        <v>67</v>
      </c>
      <c r="Q545" s="1" t="s">
        <v>67</v>
      </c>
      <c r="R545" s="1" t="s">
        <v>66</v>
      </c>
      <c r="V545">
        <v>1</v>
      </c>
      <c r="AV545" s="1" t="s">
        <v>52</v>
      </c>
      <c r="AW545" s="1" t="s">
        <v>1697</v>
      </c>
      <c r="AX545" s="1" t="s">
        <v>52</v>
      </c>
      <c r="AY545" s="1" t="s">
        <v>52</v>
      </c>
      <c r="AZ545" s="1" t="s">
        <v>52</v>
      </c>
    </row>
    <row r="546" spans="1:52" ht="30" customHeight="1" x14ac:dyDescent="0.3">
      <c r="A546" s="19" t="s">
        <v>647</v>
      </c>
      <c r="B546" s="19" t="s">
        <v>1689</v>
      </c>
      <c r="C546" s="19" t="s">
        <v>630</v>
      </c>
      <c r="D546" s="20">
        <v>1</v>
      </c>
      <c r="E546" s="22">
        <f>TRUNC(SUMIF(V544:V546, RIGHTB(O546, 1), H544:H546)*U546, 2)</f>
        <v>0</v>
      </c>
      <c r="F546" s="25">
        <f>TRUNC(E546*D546,1)</f>
        <v>0</v>
      </c>
      <c r="G546" s="22">
        <v>0</v>
      </c>
      <c r="H546" s="25">
        <f>TRUNC(G546*D546,1)</f>
        <v>0</v>
      </c>
      <c r="I546" s="22">
        <v>0</v>
      </c>
      <c r="J546" s="25">
        <f>TRUNC(I546*D546,1)</f>
        <v>0</v>
      </c>
      <c r="K546" s="22">
        <f t="shared" si="91"/>
        <v>0</v>
      </c>
      <c r="L546" s="25">
        <f t="shared" si="91"/>
        <v>0</v>
      </c>
      <c r="M546" s="19" t="s">
        <v>52</v>
      </c>
      <c r="N546" s="1" t="s">
        <v>1650</v>
      </c>
      <c r="O546" s="1" t="s">
        <v>649</v>
      </c>
      <c r="P546" s="1" t="s">
        <v>67</v>
      </c>
      <c r="Q546" s="1" t="s">
        <v>67</v>
      </c>
      <c r="R546" s="1" t="s">
        <v>67</v>
      </c>
      <c r="S546">
        <v>1</v>
      </c>
      <c r="T546">
        <v>0</v>
      </c>
      <c r="U546">
        <v>0.01</v>
      </c>
      <c r="AV546" s="1" t="s">
        <v>52</v>
      </c>
      <c r="AW546" s="1" t="s">
        <v>1698</v>
      </c>
      <c r="AX546" s="1" t="s">
        <v>52</v>
      </c>
      <c r="AY546" s="1" t="s">
        <v>52</v>
      </c>
      <c r="AZ546" s="1" t="s">
        <v>52</v>
      </c>
    </row>
    <row r="547" spans="1:52" ht="30" customHeight="1" x14ac:dyDescent="0.3">
      <c r="A547" s="19" t="s">
        <v>1027</v>
      </c>
      <c r="B547" s="19" t="s">
        <v>52</v>
      </c>
      <c r="C547" s="19" t="s">
        <v>52</v>
      </c>
      <c r="D547" s="20"/>
      <c r="E547" s="22"/>
      <c r="F547" s="25">
        <f>TRUNC(SUMIF(N544:N546, N543, F544:F546),0)</f>
        <v>0</v>
      </c>
      <c r="G547" s="22"/>
      <c r="H547" s="25">
        <f>TRUNC(SUMIF(N544:N546, N543, H544:H546),0)</f>
        <v>0</v>
      </c>
      <c r="I547" s="22"/>
      <c r="J547" s="25">
        <f>TRUNC(SUMIF(N544:N546, N543, J544:J546),0)</f>
        <v>0</v>
      </c>
      <c r="K547" s="22"/>
      <c r="L547" s="25">
        <f>F547+H547+J547</f>
        <v>0</v>
      </c>
      <c r="M547" s="19" t="s">
        <v>52</v>
      </c>
      <c r="N547" s="1" t="s">
        <v>117</v>
      </c>
      <c r="O547" s="1" t="s">
        <v>117</v>
      </c>
      <c r="P547" s="1" t="s">
        <v>52</v>
      </c>
      <c r="Q547" s="1" t="s">
        <v>52</v>
      </c>
      <c r="R547" s="1" t="s">
        <v>52</v>
      </c>
      <c r="AV547" s="1" t="s">
        <v>52</v>
      </c>
      <c r="AW547" s="1" t="s">
        <v>52</v>
      </c>
      <c r="AX547" s="1" t="s">
        <v>52</v>
      </c>
      <c r="AY547" s="1" t="s">
        <v>52</v>
      </c>
      <c r="AZ547" s="1" t="s">
        <v>52</v>
      </c>
    </row>
    <row r="548" spans="1:52" ht="30" customHeight="1" x14ac:dyDescent="0.3">
      <c r="A548" s="20"/>
      <c r="B548" s="20"/>
      <c r="C548" s="20"/>
      <c r="D548" s="20"/>
      <c r="E548" s="22"/>
      <c r="F548" s="25"/>
      <c r="G548" s="22"/>
      <c r="H548" s="25"/>
      <c r="I548" s="22"/>
      <c r="J548" s="25"/>
      <c r="K548" s="22"/>
      <c r="L548" s="25"/>
      <c r="M548" s="20"/>
    </row>
    <row r="549" spans="1:52" ht="30" customHeight="1" x14ac:dyDescent="0.3">
      <c r="A549" s="16" t="s">
        <v>1699</v>
      </c>
      <c r="B549" s="17"/>
      <c r="C549" s="17"/>
      <c r="D549" s="17"/>
      <c r="E549" s="21"/>
      <c r="F549" s="24"/>
      <c r="G549" s="21"/>
      <c r="H549" s="24"/>
      <c r="I549" s="21"/>
      <c r="J549" s="24"/>
      <c r="K549" s="21"/>
      <c r="L549" s="24"/>
      <c r="M549" s="18"/>
      <c r="N549" s="1" t="s">
        <v>368</v>
      </c>
    </row>
    <row r="550" spans="1:52" ht="30" customHeight="1" x14ac:dyDescent="0.3">
      <c r="A550" s="19" t="s">
        <v>1017</v>
      </c>
      <c r="B550" s="19" t="s">
        <v>1018</v>
      </c>
      <c r="C550" s="19" t="s">
        <v>1019</v>
      </c>
      <c r="D550" s="20">
        <v>0.73</v>
      </c>
      <c r="E550" s="22">
        <f>일위대가목록!E4</f>
        <v>0</v>
      </c>
      <c r="F550" s="25">
        <f>TRUNC(E550*D550,1)</f>
        <v>0</v>
      </c>
      <c r="G550" s="22">
        <f>일위대가목록!F4</f>
        <v>0</v>
      </c>
      <c r="H550" s="25">
        <f>TRUNC(G550*D550,1)</f>
        <v>0</v>
      </c>
      <c r="I550" s="22">
        <f>일위대가목록!G4</f>
        <v>0</v>
      </c>
      <c r="J550" s="25">
        <f>TRUNC(I550*D550,1)</f>
        <v>0</v>
      </c>
      <c r="K550" s="22">
        <f t="shared" ref="K550:L553" si="92">TRUNC(E550+G550+I550,1)</f>
        <v>0</v>
      </c>
      <c r="L550" s="25">
        <f t="shared" si="92"/>
        <v>0</v>
      </c>
      <c r="M550" s="19" t="s">
        <v>1020</v>
      </c>
      <c r="N550" s="1" t="s">
        <v>368</v>
      </c>
      <c r="O550" s="1" t="s">
        <v>1016</v>
      </c>
      <c r="P550" s="1" t="s">
        <v>66</v>
      </c>
      <c r="Q550" s="1" t="s">
        <v>67</v>
      </c>
      <c r="R550" s="1" t="s">
        <v>67</v>
      </c>
      <c r="AV550" s="1" t="s">
        <v>52</v>
      </c>
      <c r="AW550" s="1" t="s">
        <v>1700</v>
      </c>
      <c r="AX550" s="1" t="s">
        <v>52</v>
      </c>
      <c r="AY550" s="1" t="s">
        <v>52</v>
      </c>
      <c r="AZ550" s="1" t="s">
        <v>52</v>
      </c>
    </row>
    <row r="551" spans="1:52" ht="30" customHeight="1" x14ac:dyDescent="0.3">
      <c r="A551" s="19" t="s">
        <v>1605</v>
      </c>
      <c r="B551" s="19" t="s">
        <v>634</v>
      </c>
      <c r="C551" s="19" t="s">
        <v>635</v>
      </c>
      <c r="D551" s="20">
        <v>0.16500000000000001</v>
      </c>
      <c r="E551" s="22">
        <f>단가대비표!O170</f>
        <v>0</v>
      </c>
      <c r="F551" s="25">
        <f>TRUNC(E551*D551,1)</f>
        <v>0</v>
      </c>
      <c r="G551" s="22">
        <f>단가대비표!P170</f>
        <v>0</v>
      </c>
      <c r="H551" s="25">
        <f>TRUNC(G551*D551,1)</f>
        <v>0</v>
      </c>
      <c r="I551" s="22">
        <f>단가대비표!V170</f>
        <v>0</v>
      </c>
      <c r="J551" s="25">
        <f>TRUNC(I551*D551,1)</f>
        <v>0</v>
      </c>
      <c r="K551" s="22">
        <f t="shared" si="92"/>
        <v>0</v>
      </c>
      <c r="L551" s="25">
        <f t="shared" si="92"/>
        <v>0</v>
      </c>
      <c r="M551" s="19" t="s">
        <v>52</v>
      </c>
      <c r="N551" s="1" t="s">
        <v>368</v>
      </c>
      <c r="O551" s="1" t="s">
        <v>1606</v>
      </c>
      <c r="P551" s="1" t="s">
        <v>67</v>
      </c>
      <c r="Q551" s="1" t="s">
        <v>67</v>
      </c>
      <c r="R551" s="1" t="s">
        <v>66</v>
      </c>
      <c r="V551">
        <v>1</v>
      </c>
      <c r="AV551" s="1" t="s">
        <v>52</v>
      </c>
      <c r="AW551" s="1" t="s">
        <v>1701</v>
      </c>
      <c r="AX551" s="1" t="s">
        <v>52</v>
      </c>
      <c r="AY551" s="1" t="s">
        <v>52</v>
      </c>
      <c r="AZ551" s="1" t="s">
        <v>52</v>
      </c>
    </row>
    <row r="552" spans="1:52" ht="30" customHeight="1" x14ac:dyDescent="0.3">
      <c r="A552" s="19" t="s">
        <v>633</v>
      </c>
      <c r="B552" s="19" t="s">
        <v>634</v>
      </c>
      <c r="C552" s="19" t="s">
        <v>635</v>
      </c>
      <c r="D552" s="20">
        <v>0.16500000000000001</v>
      </c>
      <c r="E552" s="22">
        <f>단가대비표!O166</f>
        <v>0</v>
      </c>
      <c r="F552" s="25">
        <f>TRUNC(E552*D552,1)</f>
        <v>0</v>
      </c>
      <c r="G552" s="22">
        <f>단가대비표!P166</f>
        <v>0</v>
      </c>
      <c r="H552" s="25">
        <f>TRUNC(G552*D552,1)</f>
        <v>0</v>
      </c>
      <c r="I552" s="22">
        <f>단가대비표!V166</f>
        <v>0</v>
      </c>
      <c r="J552" s="25">
        <f>TRUNC(I552*D552,1)</f>
        <v>0</v>
      </c>
      <c r="K552" s="22">
        <f t="shared" si="92"/>
        <v>0</v>
      </c>
      <c r="L552" s="25">
        <f t="shared" si="92"/>
        <v>0</v>
      </c>
      <c r="M552" s="19" t="s">
        <v>52</v>
      </c>
      <c r="N552" s="1" t="s">
        <v>368</v>
      </c>
      <c r="O552" s="1" t="s">
        <v>636</v>
      </c>
      <c r="P552" s="1" t="s">
        <v>67</v>
      </c>
      <c r="Q552" s="1" t="s">
        <v>67</v>
      </c>
      <c r="R552" s="1" t="s">
        <v>66</v>
      </c>
      <c r="V552">
        <v>1</v>
      </c>
      <c r="AV552" s="1" t="s">
        <v>52</v>
      </c>
      <c r="AW552" s="1" t="s">
        <v>1702</v>
      </c>
      <c r="AX552" s="1" t="s">
        <v>52</v>
      </c>
      <c r="AY552" s="1" t="s">
        <v>52</v>
      </c>
      <c r="AZ552" s="1" t="s">
        <v>52</v>
      </c>
    </row>
    <row r="553" spans="1:52" ht="30" customHeight="1" x14ac:dyDescent="0.3">
      <c r="A553" s="19" t="s">
        <v>647</v>
      </c>
      <c r="B553" s="19" t="s">
        <v>1032</v>
      </c>
      <c r="C553" s="19" t="s">
        <v>630</v>
      </c>
      <c r="D553" s="20">
        <v>1</v>
      </c>
      <c r="E553" s="22">
        <f>TRUNC(SUMIF(V550:V553, RIGHTB(O553, 1), H550:H553)*U553, 2)</f>
        <v>0</v>
      </c>
      <c r="F553" s="25">
        <f>TRUNC(E553*D553,1)</f>
        <v>0</v>
      </c>
      <c r="G553" s="22">
        <v>0</v>
      </c>
      <c r="H553" s="25">
        <f>TRUNC(G553*D553,1)</f>
        <v>0</v>
      </c>
      <c r="I553" s="22">
        <v>0</v>
      </c>
      <c r="J553" s="25">
        <f>TRUNC(I553*D553,1)</f>
        <v>0</v>
      </c>
      <c r="K553" s="22">
        <f t="shared" si="92"/>
        <v>0</v>
      </c>
      <c r="L553" s="25">
        <f t="shared" si="92"/>
        <v>0</v>
      </c>
      <c r="M553" s="19" t="s">
        <v>52</v>
      </c>
      <c r="N553" s="1" t="s">
        <v>368</v>
      </c>
      <c r="O553" s="1" t="s">
        <v>649</v>
      </c>
      <c r="P553" s="1" t="s">
        <v>67</v>
      </c>
      <c r="Q553" s="1" t="s">
        <v>67</v>
      </c>
      <c r="R553" s="1" t="s">
        <v>67</v>
      </c>
      <c r="S553">
        <v>1</v>
      </c>
      <c r="T553">
        <v>0</v>
      </c>
      <c r="U553">
        <v>0.02</v>
      </c>
      <c r="AV553" s="1" t="s">
        <v>52</v>
      </c>
      <c r="AW553" s="1" t="s">
        <v>1703</v>
      </c>
      <c r="AX553" s="1" t="s">
        <v>52</v>
      </c>
      <c r="AY553" s="1" t="s">
        <v>52</v>
      </c>
      <c r="AZ553" s="1" t="s">
        <v>52</v>
      </c>
    </row>
    <row r="554" spans="1:52" ht="30" customHeight="1" x14ac:dyDescent="0.3">
      <c r="A554" s="19" t="s">
        <v>1027</v>
      </c>
      <c r="B554" s="19" t="s">
        <v>52</v>
      </c>
      <c r="C554" s="19" t="s">
        <v>52</v>
      </c>
      <c r="D554" s="20"/>
      <c r="E554" s="22"/>
      <c r="F554" s="25">
        <f>TRUNC(SUMIF(N550:N553, N549, F550:F553),0)</f>
        <v>0</v>
      </c>
      <c r="G554" s="22"/>
      <c r="H554" s="25">
        <f>TRUNC(SUMIF(N550:N553, N549, H550:H553),0)</f>
        <v>0</v>
      </c>
      <c r="I554" s="22"/>
      <c r="J554" s="25">
        <f>TRUNC(SUMIF(N550:N553, N549, J550:J553),0)</f>
        <v>0</v>
      </c>
      <c r="K554" s="22"/>
      <c r="L554" s="25">
        <f>F554+H554+J554</f>
        <v>0</v>
      </c>
      <c r="M554" s="19" t="s">
        <v>52</v>
      </c>
      <c r="N554" s="1" t="s">
        <v>117</v>
      </c>
      <c r="O554" s="1" t="s">
        <v>117</v>
      </c>
      <c r="P554" s="1" t="s">
        <v>52</v>
      </c>
      <c r="Q554" s="1" t="s">
        <v>52</v>
      </c>
      <c r="R554" s="1" t="s">
        <v>52</v>
      </c>
      <c r="AV554" s="1" t="s">
        <v>52</v>
      </c>
      <c r="AW554" s="1" t="s">
        <v>52</v>
      </c>
      <c r="AX554" s="1" t="s">
        <v>52</v>
      </c>
      <c r="AY554" s="1" t="s">
        <v>52</v>
      </c>
      <c r="AZ554" s="1" t="s">
        <v>52</v>
      </c>
    </row>
    <row r="555" spans="1:52" ht="30" customHeight="1" x14ac:dyDescent="0.3">
      <c r="A555" s="20"/>
      <c r="B555" s="20"/>
      <c r="C555" s="20"/>
      <c r="D555" s="20"/>
      <c r="E555" s="22"/>
      <c r="F555" s="25"/>
      <c r="G555" s="22"/>
      <c r="H555" s="25"/>
      <c r="I555" s="22"/>
      <c r="J555" s="25"/>
      <c r="K555" s="22"/>
      <c r="L555" s="25"/>
      <c r="M555" s="20"/>
    </row>
    <row r="556" spans="1:52" ht="30" customHeight="1" x14ac:dyDescent="0.3">
      <c r="A556" s="16" t="s">
        <v>1704</v>
      </c>
      <c r="B556" s="17"/>
      <c r="C556" s="17"/>
      <c r="D556" s="17"/>
      <c r="E556" s="21"/>
      <c r="F556" s="24"/>
      <c r="G556" s="21"/>
      <c r="H556" s="24"/>
      <c r="I556" s="21"/>
      <c r="J556" s="24"/>
      <c r="K556" s="21"/>
      <c r="L556" s="24"/>
      <c r="M556" s="18"/>
      <c r="N556" s="1" t="s">
        <v>372</v>
      </c>
    </row>
    <row r="557" spans="1:52" ht="30" customHeight="1" x14ac:dyDescent="0.3">
      <c r="A557" s="19" t="s">
        <v>1017</v>
      </c>
      <c r="B557" s="19" t="s">
        <v>1018</v>
      </c>
      <c r="C557" s="19" t="s">
        <v>1019</v>
      </c>
      <c r="D557" s="20">
        <v>1.03</v>
      </c>
      <c r="E557" s="22">
        <f>일위대가목록!E4</f>
        <v>0</v>
      </c>
      <c r="F557" s="25">
        <f>TRUNC(E557*D557,1)</f>
        <v>0</v>
      </c>
      <c r="G557" s="22">
        <f>일위대가목록!F4</f>
        <v>0</v>
      </c>
      <c r="H557" s="25">
        <f>TRUNC(G557*D557,1)</f>
        <v>0</v>
      </c>
      <c r="I557" s="22">
        <f>일위대가목록!G4</f>
        <v>0</v>
      </c>
      <c r="J557" s="25">
        <f>TRUNC(I557*D557,1)</f>
        <v>0</v>
      </c>
      <c r="K557" s="22">
        <f t="shared" ref="K557:L560" si="93">TRUNC(E557+G557+I557,1)</f>
        <v>0</v>
      </c>
      <c r="L557" s="25">
        <f t="shared" si="93"/>
        <v>0</v>
      </c>
      <c r="M557" s="19" t="s">
        <v>1020</v>
      </c>
      <c r="N557" s="1" t="s">
        <v>372</v>
      </c>
      <c r="O557" s="1" t="s">
        <v>1016</v>
      </c>
      <c r="P557" s="1" t="s">
        <v>66</v>
      </c>
      <c r="Q557" s="1" t="s">
        <v>67</v>
      </c>
      <c r="R557" s="1" t="s">
        <v>67</v>
      </c>
      <c r="AV557" s="1" t="s">
        <v>52</v>
      </c>
      <c r="AW557" s="1" t="s">
        <v>1705</v>
      </c>
      <c r="AX557" s="1" t="s">
        <v>52</v>
      </c>
      <c r="AY557" s="1" t="s">
        <v>52</v>
      </c>
      <c r="AZ557" s="1" t="s">
        <v>52</v>
      </c>
    </row>
    <row r="558" spans="1:52" ht="30" customHeight="1" x14ac:dyDescent="0.3">
      <c r="A558" s="19" t="s">
        <v>1605</v>
      </c>
      <c r="B558" s="19" t="s">
        <v>634</v>
      </c>
      <c r="C558" s="19" t="s">
        <v>635</v>
      </c>
      <c r="D558" s="20">
        <v>0.21</v>
      </c>
      <c r="E558" s="22">
        <f>단가대비표!O170</f>
        <v>0</v>
      </c>
      <c r="F558" s="25">
        <f>TRUNC(E558*D558,1)</f>
        <v>0</v>
      </c>
      <c r="G558" s="22">
        <f>단가대비표!P170</f>
        <v>0</v>
      </c>
      <c r="H558" s="25">
        <f>TRUNC(G558*D558,1)</f>
        <v>0</v>
      </c>
      <c r="I558" s="22">
        <f>단가대비표!V170</f>
        <v>0</v>
      </c>
      <c r="J558" s="25">
        <f>TRUNC(I558*D558,1)</f>
        <v>0</v>
      </c>
      <c r="K558" s="22">
        <f t="shared" si="93"/>
        <v>0</v>
      </c>
      <c r="L558" s="25">
        <f t="shared" si="93"/>
        <v>0</v>
      </c>
      <c r="M558" s="19" t="s">
        <v>52</v>
      </c>
      <c r="N558" s="1" t="s">
        <v>372</v>
      </c>
      <c r="O558" s="1" t="s">
        <v>1606</v>
      </c>
      <c r="P558" s="1" t="s">
        <v>67</v>
      </c>
      <c r="Q558" s="1" t="s">
        <v>67</v>
      </c>
      <c r="R558" s="1" t="s">
        <v>66</v>
      </c>
      <c r="V558">
        <v>1</v>
      </c>
      <c r="AV558" s="1" t="s">
        <v>52</v>
      </c>
      <c r="AW558" s="1" t="s">
        <v>1706</v>
      </c>
      <c r="AX558" s="1" t="s">
        <v>52</v>
      </c>
      <c r="AY558" s="1" t="s">
        <v>52</v>
      </c>
      <c r="AZ558" s="1" t="s">
        <v>52</v>
      </c>
    </row>
    <row r="559" spans="1:52" ht="30" customHeight="1" x14ac:dyDescent="0.3">
      <c r="A559" s="19" t="s">
        <v>633</v>
      </c>
      <c r="B559" s="19" t="s">
        <v>634</v>
      </c>
      <c r="C559" s="19" t="s">
        <v>635</v>
      </c>
      <c r="D559" s="20">
        <v>0.21</v>
      </c>
      <c r="E559" s="22">
        <f>단가대비표!O166</f>
        <v>0</v>
      </c>
      <c r="F559" s="25">
        <f>TRUNC(E559*D559,1)</f>
        <v>0</v>
      </c>
      <c r="G559" s="22">
        <f>단가대비표!P166</f>
        <v>0</v>
      </c>
      <c r="H559" s="25">
        <f>TRUNC(G559*D559,1)</f>
        <v>0</v>
      </c>
      <c r="I559" s="22">
        <f>단가대비표!V166</f>
        <v>0</v>
      </c>
      <c r="J559" s="25">
        <f>TRUNC(I559*D559,1)</f>
        <v>0</v>
      </c>
      <c r="K559" s="22">
        <f t="shared" si="93"/>
        <v>0</v>
      </c>
      <c r="L559" s="25">
        <f t="shared" si="93"/>
        <v>0</v>
      </c>
      <c r="M559" s="19" t="s">
        <v>52</v>
      </c>
      <c r="N559" s="1" t="s">
        <v>372</v>
      </c>
      <c r="O559" s="1" t="s">
        <v>636</v>
      </c>
      <c r="P559" s="1" t="s">
        <v>67</v>
      </c>
      <c r="Q559" s="1" t="s">
        <v>67</v>
      </c>
      <c r="R559" s="1" t="s">
        <v>66</v>
      </c>
      <c r="V559">
        <v>1</v>
      </c>
      <c r="AV559" s="1" t="s">
        <v>52</v>
      </c>
      <c r="AW559" s="1" t="s">
        <v>1707</v>
      </c>
      <c r="AX559" s="1" t="s">
        <v>52</v>
      </c>
      <c r="AY559" s="1" t="s">
        <v>52</v>
      </c>
      <c r="AZ559" s="1" t="s">
        <v>52</v>
      </c>
    </row>
    <row r="560" spans="1:52" ht="30" customHeight="1" x14ac:dyDescent="0.3">
      <c r="A560" s="19" t="s">
        <v>647</v>
      </c>
      <c r="B560" s="19" t="s">
        <v>1032</v>
      </c>
      <c r="C560" s="19" t="s">
        <v>630</v>
      </c>
      <c r="D560" s="20">
        <v>1</v>
      </c>
      <c r="E560" s="22">
        <f>TRUNC(SUMIF(V557:V560, RIGHTB(O560, 1), H557:H560)*U560, 2)</f>
        <v>0</v>
      </c>
      <c r="F560" s="25">
        <f>TRUNC(E560*D560,1)</f>
        <v>0</v>
      </c>
      <c r="G560" s="22">
        <v>0</v>
      </c>
      <c r="H560" s="25">
        <f>TRUNC(G560*D560,1)</f>
        <v>0</v>
      </c>
      <c r="I560" s="22">
        <v>0</v>
      </c>
      <c r="J560" s="25">
        <f>TRUNC(I560*D560,1)</f>
        <v>0</v>
      </c>
      <c r="K560" s="22">
        <f t="shared" si="93"/>
        <v>0</v>
      </c>
      <c r="L560" s="25">
        <f t="shared" si="93"/>
        <v>0</v>
      </c>
      <c r="M560" s="19" t="s">
        <v>52</v>
      </c>
      <c r="N560" s="1" t="s">
        <v>372</v>
      </c>
      <c r="O560" s="1" t="s">
        <v>649</v>
      </c>
      <c r="P560" s="1" t="s">
        <v>67</v>
      </c>
      <c r="Q560" s="1" t="s">
        <v>67</v>
      </c>
      <c r="R560" s="1" t="s">
        <v>67</v>
      </c>
      <c r="S560">
        <v>1</v>
      </c>
      <c r="T560">
        <v>0</v>
      </c>
      <c r="U560">
        <v>0.02</v>
      </c>
      <c r="AV560" s="1" t="s">
        <v>52</v>
      </c>
      <c r="AW560" s="1" t="s">
        <v>1708</v>
      </c>
      <c r="AX560" s="1" t="s">
        <v>52</v>
      </c>
      <c r="AY560" s="1" t="s">
        <v>52</v>
      </c>
      <c r="AZ560" s="1" t="s">
        <v>52</v>
      </c>
    </row>
    <row r="561" spans="1:52" ht="30" customHeight="1" x14ac:dyDescent="0.3">
      <c r="A561" s="19" t="s">
        <v>1027</v>
      </c>
      <c r="B561" s="19" t="s">
        <v>52</v>
      </c>
      <c r="C561" s="19" t="s">
        <v>52</v>
      </c>
      <c r="D561" s="20"/>
      <c r="E561" s="22"/>
      <c r="F561" s="25">
        <f>TRUNC(SUMIF(N557:N560, N556, F557:F560),0)</f>
        <v>0</v>
      </c>
      <c r="G561" s="22"/>
      <c r="H561" s="25">
        <f>TRUNC(SUMIF(N557:N560, N556, H557:H560),0)</f>
        <v>0</v>
      </c>
      <c r="I561" s="22"/>
      <c r="J561" s="25">
        <f>TRUNC(SUMIF(N557:N560, N556, J557:J560),0)</f>
        <v>0</v>
      </c>
      <c r="K561" s="22"/>
      <c r="L561" s="25">
        <f>F561+H561+J561</f>
        <v>0</v>
      </c>
      <c r="M561" s="19" t="s">
        <v>52</v>
      </c>
      <c r="N561" s="1" t="s">
        <v>117</v>
      </c>
      <c r="O561" s="1" t="s">
        <v>117</v>
      </c>
      <c r="P561" s="1" t="s">
        <v>52</v>
      </c>
      <c r="Q561" s="1" t="s">
        <v>52</v>
      </c>
      <c r="R561" s="1" t="s">
        <v>52</v>
      </c>
      <c r="AV561" s="1" t="s">
        <v>52</v>
      </c>
      <c r="AW561" s="1" t="s">
        <v>52</v>
      </c>
      <c r="AX561" s="1" t="s">
        <v>52</v>
      </c>
      <c r="AY561" s="1" t="s">
        <v>52</v>
      </c>
      <c r="AZ561" s="1" t="s">
        <v>52</v>
      </c>
    </row>
    <row r="562" spans="1:52" ht="30" customHeight="1" x14ac:dyDescent="0.3">
      <c r="A562" s="20"/>
      <c r="B562" s="20"/>
      <c r="C562" s="20"/>
      <c r="D562" s="20"/>
      <c r="E562" s="22"/>
      <c r="F562" s="25"/>
      <c r="G562" s="22"/>
      <c r="H562" s="25"/>
      <c r="I562" s="22"/>
      <c r="J562" s="25"/>
      <c r="K562" s="22"/>
      <c r="L562" s="25"/>
      <c r="M562" s="20"/>
    </row>
    <row r="563" spans="1:52" ht="30" customHeight="1" x14ac:dyDescent="0.3">
      <c r="A563" s="16" t="s">
        <v>1709</v>
      </c>
      <c r="B563" s="17"/>
      <c r="C563" s="17"/>
      <c r="D563" s="17"/>
      <c r="E563" s="21"/>
      <c r="F563" s="24"/>
      <c r="G563" s="21"/>
      <c r="H563" s="24"/>
      <c r="I563" s="21"/>
      <c r="J563" s="24"/>
      <c r="K563" s="21"/>
      <c r="L563" s="24"/>
      <c r="M563" s="18"/>
      <c r="N563" s="1" t="s">
        <v>376</v>
      </c>
    </row>
    <row r="564" spans="1:52" ht="30" customHeight="1" x14ac:dyDescent="0.3">
      <c r="A564" s="19" t="s">
        <v>1017</v>
      </c>
      <c r="B564" s="19" t="s">
        <v>1018</v>
      </c>
      <c r="C564" s="19" t="s">
        <v>1019</v>
      </c>
      <c r="D564" s="20">
        <v>0.75</v>
      </c>
      <c r="E564" s="22">
        <f>일위대가목록!E4</f>
        <v>0</v>
      </c>
      <c r="F564" s="25">
        <f>TRUNC(E564*D564,1)</f>
        <v>0</v>
      </c>
      <c r="G564" s="22">
        <f>일위대가목록!F4</f>
        <v>0</v>
      </c>
      <c r="H564" s="25">
        <f>TRUNC(G564*D564,1)</f>
        <v>0</v>
      </c>
      <c r="I564" s="22">
        <f>일위대가목록!G4</f>
        <v>0</v>
      </c>
      <c r="J564" s="25">
        <f>TRUNC(I564*D564,1)</f>
        <v>0</v>
      </c>
      <c r="K564" s="22">
        <f t="shared" ref="K564:L567" si="94">TRUNC(E564+G564+I564,1)</f>
        <v>0</v>
      </c>
      <c r="L564" s="25">
        <f t="shared" si="94"/>
        <v>0</v>
      </c>
      <c r="M564" s="19" t="s">
        <v>1020</v>
      </c>
      <c r="N564" s="1" t="s">
        <v>376</v>
      </c>
      <c r="O564" s="1" t="s">
        <v>1016</v>
      </c>
      <c r="P564" s="1" t="s">
        <v>66</v>
      </c>
      <c r="Q564" s="1" t="s">
        <v>67</v>
      </c>
      <c r="R564" s="1" t="s">
        <v>67</v>
      </c>
      <c r="AV564" s="1" t="s">
        <v>52</v>
      </c>
      <c r="AW564" s="1" t="s">
        <v>1710</v>
      </c>
      <c r="AX564" s="1" t="s">
        <v>52</v>
      </c>
      <c r="AY564" s="1" t="s">
        <v>52</v>
      </c>
      <c r="AZ564" s="1" t="s">
        <v>52</v>
      </c>
    </row>
    <row r="565" spans="1:52" ht="30" customHeight="1" x14ac:dyDescent="0.3">
      <c r="A565" s="19" t="s">
        <v>1605</v>
      </c>
      <c r="B565" s="19" t="s">
        <v>634</v>
      </c>
      <c r="C565" s="19" t="s">
        <v>635</v>
      </c>
      <c r="D565" s="20">
        <v>0.18099999999999999</v>
      </c>
      <c r="E565" s="22">
        <f>단가대비표!O170</f>
        <v>0</v>
      </c>
      <c r="F565" s="25">
        <f>TRUNC(E565*D565,1)</f>
        <v>0</v>
      </c>
      <c r="G565" s="22">
        <f>단가대비표!P170</f>
        <v>0</v>
      </c>
      <c r="H565" s="25">
        <f>TRUNC(G565*D565,1)</f>
        <v>0</v>
      </c>
      <c r="I565" s="22">
        <f>단가대비표!V170</f>
        <v>0</v>
      </c>
      <c r="J565" s="25">
        <f>TRUNC(I565*D565,1)</f>
        <v>0</v>
      </c>
      <c r="K565" s="22">
        <f t="shared" si="94"/>
        <v>0</v>
      </c>
      <c r="L565" s="25">
        <f t="shared" si="94"/>
        <v>0</v>
      </c>
      <c r="M565" s="19" t="s">
        <v>52</v>
      </c>
      <c r="N565" s="1" t="s">
        <v>376</v>
      </c>
      <c r="O565" s="1" t="s">
        <v>1606</v>
      </c>
      <c r="P565" s="1" t="s">
        <v>67</v>
      </c>
      <c r="Q565" s="1" t="s">
        <v>67</v>
      </c>
      <c r="R565" s="1" t="s">
        <v>66</v>
      </c>
      <c r="V565">
        <v>1</v>
      </c>
      <c r="AV565" s="1" t="s">
        <v>52</v>
      </c>
      <c r="AW565" s="1" t="s">
        <v>1711</v>
      </c>
      <c r="AX565" s="1" t="s">
        <v>52</v>
      </c>
      <c r="AY565" s="1" t="s">
        <v>52</v>
      </c>
      <c r="AZ565" s="1" t="s">
        <v>52</v>
      </c>
    </row>
    <row r="566" spans="1:52" ht="30" customHeight="1" x14ac:dyDescent="0.3">
      <c r="A566" s="19" t="s">
        <v>633</v>
      </c>
      <c r="B566" s="19" t="s">
        <v>634</v>
      </c>
      <c r="C566" s="19" t="s">
        <v>635</v>
      </c>
      <c r="D566" s="20">
        <v>0.18099999999999999</v>
      </c>
      <c r="E566" s="22">
        <f>단가대비표!O166</f>
        <v>0</v>
      </c>
      <c r="F566" s="25">
        <f>TRUNC(E566*D566,1)</f>
        <v>0</v>
      </c>
      <c r="G566" s="22">
        <f>단가대비표!P166</f>
        <v>0</v>
      </c>
      <c r="H566" s="25">
        <f>TRUNC(G566*D566,1)</f>
        <v>0</v>
      </c>
      <c r="I566" s="22">
        <f>단가대비표!V166</f>
        <v>0</v>
      </c>
      <c r="J566" s="25">
        <f>TRUNC(I566*D566,1)</f>
        <v>0</v>
      </c>
      <c r="K566" s="22">
        <f t="shared" si="94"/>
        <v>0</v>
      </c>
      <c r="L566" s="25">
        <f t="shared" si="94"/>
        <v>0</v>
      </c>
      <c r="M566" s="19" t="s">
        <v>52</v>
      </c>
      <c r="N566" s="1" t="s">
        <v>376</v>
      </c>
      <c r="O566" s="1" t="s">
        <v>636</v>
      </c>
      <c r="P566" s="1" t="s">
        <v>67</v>
      </c>
      <c r="Q566" s="1" t="s">
        <v>67</v>
      </c>
      <c r="R566" s="1" t="s">
        <v>66</v>
      </c>
      <c r="V566">
        <v>1</v>
      </c>
      <c r="AV566" s="1" t="s">
        <v>52</v>
      </c>
      <c r="AW566" s="1" t="s">
        <v>1712</v>
      </c>
      <c r="AX566" s="1" t="s">
        <v>52</v>
      </c>
      <c r="AY566" s="1" t="s">
        <v>52</v>
      </c>
      <c r="AZ566" s="1" t="s">
        <v>52</v>
      </c>
    </row>
    <row r="567" spans="1:52" ht="30" customHeight="1" x14ac:dyDescent="0.3">
      <c r="A567" s="19" t="s">
        <v>647</v>
      </c>
      <c r="B567" s="19" t="s">
        <v>1032</v>
      </c>
      <c r="C567" s="19" t="s">
        <v>630</v>
      </c>
      <c r="D567" s="20">
        <v>1</v>
      </c>
      <c r="E567" s="22">
        <f>TRUNC(SUMIF(V564:V567, RIGHTB(O567, 1), H564:H567)*U567, 2)</f>
        <v>0</v>
      </c>
      <c r="F567" s="25">
        <f>TRUNC(E567*D567,1)</f>
        <v>0</v>
      </c>
      <c r="G567" s="22">
        <v>0</v>
      </c>
      <c r="H567" s="25">
        <f>TRUNC(G567*D567,1)</f>
        <v>0</v>
      </c>
      <c r="I567" s="22">
        <v>0</v>
      </c>
      <c r="J567" s="25">
        <f>TRUNC(I567*D567,1)</f>
        <v>0</v>
      </c>
      <c r="K567" s="22">
        <f t="shared" si="94"/>
        <v>0</v>
      </c>
      <c r="L567" s="25">
        <f t="shared" si="94"/>
        <v>0</v>
      </c>
      <c r="M567" s="19" t="s">
        <v>52</v>
      </c>
      <c r="N567" s="1" t="s">
        <v>376</v>
      </c>
      <c r="O567" s="1" t="s">
        <v>649</v>
      </c>
      <c r="P567" s="1" t="s">
        <v>67</v>
      </c>
      <c r="Q567" s="1" t="s">
        <v>67</v>
      </c>
      <c r="R567" s="1" t="s">
        <v>67</v>
      </c>
      <c r="S567">
        <v>1</v>
      </c>
      <c r="T567">
        <v>0</v>
      </c>
      <c r="U567">
        <v>0.02</v>
      </c>
      <c r="AV567" s="1" t="s">
        <v>52</v>
      </c>
      <c r="AW567" s="1" t="s">
        <v>1713</v>
      </c>
      <c r="AX567" s="1" t="s">
        <v>52</v>
      </c>
      <c r="AY567" s="1" t="s">
        <v>52</v>
      </c>
      <c r="AZ567" s="1" t="s">
        <v>52</v>
      </c>
    </row>
    <row r="568" spans="1:52" ht="30" customHeight="1" x14ac:dyDescent="0.3">
      <c r="A568" s="19" t="s">
        <v>1027</v>
      </c>
      <c r="B568" s="19" t="s">
        <v>52</v>
      </c>
      <c r="C568" s="19" t="s">
        <v>52</v>
      </c>
      <c r="D568" s="20"/>
      <c r="E568" s="22"/>
      <c r="F568" s="25">
        <f>TRUNC(SUMIF(N564:N567, N563, F564:F567),0)</f>
        <v>0</v>
      </c>
      <c r="G568" s="22"/>
      <c r="H568" s="25">
        <f>TRUNC(SUMIF(N564:N567, N563, H564:H567),0)</f>
        <v>0</v>
      </c>
      <c r="I568" s="22"/>
      <c r="J568" s="25">
        <f>TRUNC(SUMIF(N564:N567, N563, J564:J567),0)</f>
        <v>0</v>
      </c>
      <c r="K568" s="22"/>
      <c r="L568" s="25">
        <f>F568+H568+J568</f>
        <v>0</v>
      </c>
      <c r="M568" s="19" t="s">
        <v>52</v>
      </c>
      <c r="N568" s="1" t="s">
        <v>117</v>
      </c>
      <c r="O568" s="1" t="s">
        <v>117</v>
      </c>
      <c r="P568" s="1" t="s">
        <v>52</v>
      </c>
      <c r="Q568" s="1" t="s">
        <v>52</v>
      </c>
      <c r="R568" s="1" t="s">
        <v>52</v>
      </c>
      <c r="AV568" s="1" t="s">
        <v>52</v>
      </c>
      <c r="AW568" s="1" t="s">
        <v>52</v>
      </c>
      <c r="AX568" s="1" t="s">
        <v>52</v>
      </c>
      <c r="AY568" s="1" t="s">
        <v>52</v>
      </c>
      <c r="AZ568" s="1" t="s">
        <v>52</v>
      </c>
    </row>
    <row r="569" spans="1:52" ht="30" customHeight="1" x14ac:dyDescent="0.3">
      <c r="A569" s="20"/>
      <c r="B569" s="20"/>
      <c r="C569" s="20"/>
      <c r="D569" s="20"/>
      <c r="E569" s="22"/>
      <c r="F569" s="25"/>
      <c r="G569" s="22"/>
      <c r="H569" s="25"/>
      <c r="I569" s="22"/>
      <c r="J569" s="25"/>
      <c r="K569" s="22"/>
      <c r="L569" s="25"/>
      <c r="M569" s="20"/>
    </row>
    <row r="570" spans="1:52" ht="30" customHeight="1" x14ac:dyDescent="0.3">
      <c r="A570" s="16" t="s">
        <v>1714</v>
      </c>
      <c r="B570" s="17"/>
      <c r="C570" s="17"/>
      <c r="D570" s="17"/>
      <c r="E570" s="21"/>
      <c r="F570" s="24"/>
      <c r="G570" s="21"/>
      <c r="H570" s="24"/>
      <c r="I570" s="21"/>
      <c r="J570" s="24"/>
      <c r="K570" s="21"/>
      <c r="L570" s="24"/>
      <c r="M570" s="18"/>
      <c r="N570" s="1" t="s">
        <v>380</v>
      </c>
    </row>
    <row r="571" spans="1:52" ht="30" customHeight="1" x14ac:dyDescent="0.3">
      <c r="A571" s="19" t="s">
        <v>1017</v>
      </c>
      <c r="B571" s="19" t="s">
        <v>1018</v>
      </c>
      <c r="C571" s="19" t="s">
        <v>1019</v>
      </c>
      <c r="D571" s="20">
        <v>0.93</v>
      </c>
      <c r="E571" s="22">
        <f>일위대가목록!E4</f>
        <v>0</v>
      </c>
      <c r="F571" s="25">
        <f>TRUNC(E571*D571,1)</f>
        <v>0</v>
      </c>
      <c r="G571" s="22">
        <f>일위대가목록!F4</f>
        <v>0</v>
      </c>
      <c r="H571" s="25">
        <f>TRUNC(G571*D571,1)</f>
        <v>0</v>
      </c>
      <c r="I571" s="22">
        <f>일위대가목록!G4</f>
        <v>0</v>
      </c>
      <c r="J571" s="25">
        <f>TRUNC(I571*D571,1)</f>
        <v>0</v>
      </c>
      <c r="K571" s="22">
        <f t="shared" ref="K571:L574" si="95">TRUNC(E571+G571+I571,1)</f>
        <v>0</v>
      </c>
      <c r="L571" s="25">
        <f t="shared" si="95"/>
        <v>0</v>
      </c>
      <c r="M571" s="19" t="s">
        <v>1020</v>
      </c>
      <c r="N571" s="1" t="s">
        <v>380</v>
      </c>
      <c r="O571" s="1" t="s">
        <v>1016</v>
      </c>
      <c r="P571" s="1" t="s">
        <v>66</v>
      </c>
      <c r="Q571" s="1" t="s">
        <v>67</v>
      </c>
      <c r="R571" s="1" t="s">
        <v>67</v>
      </c>
      <c r="AV571" s="1" t="s">
        <v>52</v>
      </c>
      <c r="AW571" s="1" t="s">
        <v>1715</v>
      </c>
      <c r="AX571" s="1" t="s">
        <v>52</v>
      </c>
      <c r="AY571" s="1" t="s">
        <v>52</v>
      </c>
      <c r="AZ571" s="1" t="s">
        <v>52</v>
      </c>
    </row>
    <row r="572" spans="1:52" ht="30" customHeight="1" x14ac:dyDescent="0.3">
      <c r="A572" s="19" t="s">
        <v>1605</v>
      </c>
      <c r="B572" s="19" t="s">
        <v>634</v>
      </c>
      <c r="C572" s="19" t="s">
        <v>635</v>
      </c>
      <c r="D572" s="20">
        <v>0.21099999999999999</v>
      </c>
      <c r="E572" s="22">
        <f>단가대비표!O170</f>
        <v>0</v>
      </c>
      <c r="F572" s="25">
        <f>TRUNC(E572*D572,1)</f>
        <v>0</v>
      </c>
      <c r="G572" s="22">
        <f>단가대비표!P170</f>
        <v>0</v>
      </c>
      <c r="H572" s="25">
        <f>TRUNC(G572*D572,1)</f>
        <v>0</v>
      </c>
      <c r="I572" s="22">
        <f>단가대비표!V170</f>
        <v>0</v>
      </c>
      <c r="J572" s="25">
        <f>TRUNC(I572*D572,1)</f>
        <v>0</v>
      </c>
      <c r="K572" s="22">
        <f t="shared" si="95"/>
        <v>0</v>
      </c>
      <c r="L572" s="25">
        <f t="shared" si="95"/>
        <v>0</v>
      </c>
      <c r="M572" s="19" t="s">
        <v>52</v>
      </c>
      <c r="N572" s="1" t="s">
        <v>380</v>
      </c>
      <c r="O572" s="1" t="s">
        <v>1606</v>
      </c>
      <c r="P572" s="1" t="s">
        <v>67</v>
      </c>
      <c r="Q572" s="1" t="s">
        <v>67</v>
      </c>
      <c r="R572" s="1" t="s">
        <v>66</v>
      </c>
      <c r="V572">
        <v>1</v>
      </c>
      <c r="AV572" s="1" t="s">
        <v>52</v>
      </c>
      <c r="AW572" s="1" t="s">
        <v>1716</v>
      </c>
      <c r="AX572" s="1" t="s">
        <v>52</v>
      </c>
      <c r="AY572" s="1" t="s">
        <v>52</v>
      </c>
      <c r="AZ572" s="1" t="s">
        <v>52</v>
      </c>
    </row>
    <row r="573" spans="1:52" ht="30" customHeight="1" x14ac:dyDescent="0.3">
      <c r="A573" s="19" t="s">
        <v>633</v>
      </c>
      <c r="B573" s="19" t="s">
        <v>634</v>
      </c>
      <c r="C573" s="19" t="s">
        <v>635</v>
      </c>
      <c r="D573" s="20">
        <v>0.21099999999999999</v>
      </c>
      <c r="E573" s="22">
        <f>단가대비표!O166</f>
        <v>0</v>
      </c>
      <c r="F573" s="25">
        <f>TRUNC(E573*D573,1)</f>
        <v>0</v>
      </c>
      <c r="G573" s="22">
        <f>단가대비표!P166</f>
        <v>0</v>
      </c>
      <c r="H573" s="25">
        <f>TRUNC(G573*D573,1)</f>
        <v>0</v>
      </c>
      <c r="I573" s="22">
        <f>단가대비표!V166</f>
        <v>0</v>
      </c>
      <c r="J573" s="25">
        <f>TRUNC(I573*D573,1)</f>
        <v>0</v>
      </c>
      <c r="K573" s="22">
        <f t="shared" si="95"/>
        <v>0</v>
      </c>
      <c r="L573" s="25">
        <f t="shared" si="95"/>
        <v>0</v>
      </c>
      <c r="M573" s="19" t="s">
        <v>52</v>
      </c>
      <c r="N573" s="1" t="s">
        <v>380</v>
      </c>
      <c r="O573" s="1" t="s">
        <v>636</v>
      </c>
      <c r="P573" s="1" t="s">
        <v>67</v>
      </c>
      <c r="Q573" s="1" t="s">
        <v>67</v>
      </c>
      <c r="R573" s="1" t="s">
        <v>66</v>
      </c>
      <c r="V573">
        <v>1</v>
      </c>
      <c r="AV573" s="1" t="s">
        <v>52</v>
      </c>
      <c r="AW573" s="1" t="s">
        <v>1717</v>
      </c>
      <c r="AX573" s="1" t="s">
        <v>52</v>
      </c>
      <c r="AY573" s="1" t="s">
        <v>52</v>
      </c>
      <c r="AZ573" s="1" t="s">
        <v>52</v>
      </c>
    </row>
    <row r="574" spans="1:52" ht="30" customHeight="1" x14ac:dyDescent="0.3">
      <c r="A574" s="19" t="s">
        <v>647</v>
      </c>
      <c r="B574" s="19" t="s">
        <v>1032</v>
      </c>
      <c r="C574" s="19" t="s">
        <v>630</v>
      </c>
      <c r="D574" s="20">
        <v>1</v>
      </c>
      <c r="E574" s="22">
        <f>TRUNC(SUMIF(V571:V574, RIGHTB(O574, 1), H571:H574)*U574, 2)</f>
        <v>0</v>
      </c>
      <c r="F574" s="25">
        <f>TRUNC(E574*D574,1)</f>
        <v>0</v>
      </c>
      <c r="G574" s="22">
        <v>0</v>
      </c>
      <c r="H574" s="25">
        <f>TRUNC(G574*D574,1)</f>
        <v>0</v>
      </c>
      <c r="I574" s="22">
        <v>0</v>
      </c>
      <c r="J574" s="25">
        <f>TRUNC(I574*D574,1)</f>
        <v>0</v>
      </c>
      <c r="K574" s="22">
        <f t="shared" si="95"/>
        <v>0</v>
      </c>
      <c r="L574" s="25">
        <f t="shared" si="95"/>
        <v>0</v>
      </c>
      <c r="M574" s="19" t="s">
        <v>52</v>
      </c>
      <c r="N574" s="1" t="s">
        <v>380</v>
      </c>
      <c r="O574" s="1" t="s">
        <v>649</v>
      </c>
      <c r="P574" s="1" t="s">
        <v>67</v>
      </c>
      <c r="Q574" s="1" t="s">
        <v>67</v>
      </c>
      <c r="R574" s="1" t="s">
        <v>67</v>
      </c>
      <c r="S574">
        <v>1</v>
      </c>
      <c r="T574">
        <v>0</v>
      </c>
      <c r="U574">
        <v>0.02</v>
      </c>
      <c r="AV574" s="1" t="s">
        <v>52</v>
      </c>
      <c r="AW574" s="1" t="s">
        <v>1718</v>
      </c>
      <c r="AX574" s="1" t="s">
        <v>52</v>
      </c>
      <c r="AY574" s="1" t="s">
        <v>52</v>
      </c>
      <c r="AZ574" s="1" t="s">
        <v>52</v>
      </c>
    </row>
    <row r="575" spans="1:52" ht="30" customHeight="1" x14ac:dyDescent="0.3">
      <c r="A575" s="19" t="s">
        <v>1027</v>
      </c>
      <c r="B575" s="19" t="s">
        <v>52</v>
      </c>
      <c r="C575" s="19" t="s">
        <v>52</v>
      </c>
      <c r="D575" s="20"/>
      <c r="E575" s="22"/>
      <c r="F575" s="25">
        <f>TRUNC(SUMIF(N571:N574, N570, F571:F574),0)</f>
        <v>0</v>
      </c>
      <c r="G575" s="22"/>
      <c r="H575" s="25">
        <f>TRUNC(SUMIF(N571:N574, N570, H571:H574),0)</f>
        <v>0</v>
      </c>
      <c r="I575" s="22"/>
      <c r="J575" s="25">
        <f>TRUNC(SUMIF(N571:N574, N570, J571:J574),0)</f>
        <v>0</v>
      </c>
      <c r="K575" s="22"/>
      <c r="L575" s="25">
        <f>F575+H575+J575</f>
        <v>0</v>
      </c>
      <c r="M575" s="19" t="s">
        <v>52</v>
      </c>
      <c r="N575" s="1" t="s">
        <v>117</v>
      </c>
      <c r="O575" s="1" t="s">
        <v>117</v>
      </c>
      <c r="P575" s="1" t="s">
        <v>52</v>
      </c>
      <c r="Q575" s="1" t="s">
        <v>52</v>
      </c>
      <c r="R575" s="1" t="s">
        <v>52</v>
      </c>
      <c r="AV575" s="1" t="s">
        <v>52</v>
      </c>
      <c r="AW575" s="1" t="s">
        <v>52</v>
      </c>
      <c r="AX575" s="1" t="s">
        <v>52</v>
      </c>
      <c r="AY575" s="1" t="s">
        <v>52</v>
      </c>
      <c r="AZ575" s="1" t="s">
        <v>52</v>
      </c>
    </row>
    <row r="576" spans="1:52" ht="30" customHeight="1" x14ac:dyDescent="0.3">
      <c r="A576" s="20"/>
      <c r="B576" s="20"/>
      <c r="C576" s="20"/>
      <c r="D576" s="20"/>
      <c r="E576" s="22"/>
      <c r="F576" s="25"/>
      <c r="G576" s="22"/>
      <c r="H576" s="25"/>
      <c r="I576" s="22"/>
      <c r="J576" s="25"/>
      <c r="K576" s="22"/>
      <c r="L576" s="25"/>
      <c r="M576" s="20"/>
    </row>
    <row r="577" spans="1:52" ht="30" customHeight="1" x14ac:dyDescent="0.3">
      <c r="A577" s="16" t="s">
        <v>1719</v>
      </c>
      <c r="B577" s="17"/>
      <c r="C577" s="17"/>
      <c r="D577" s="17"/>
      <c r="E577" s="21"/>
      <c r="F577" s="24"/>
      <c r="G577" s="21"/>
      <c r="H577" s="24"/>
      <c r="I577" s="21"/>
      <c r="J577" s="24"/>
      <c r="K577" s="21"/>
      <c r="L577" s="24"/>
      <c r="M577" s="18"/>
      <c r="N577" s="1" t="s">
        <v>384</v>
      </c>
    </row>
    <row r="578" spans="1:52" ht="30" customHeight="1" x14ac:dyDescent="0.3">
      <c r="A578" s="19" t="s">
        <v>1017</v>
      </c>
      <c r="B578" s="19" t="s">
        <v>1018</v>
      </c>
      <c r="C578" s="19" t="s">
        <v>1019</v>
      </c>
      <c r="D578" s="20">
        <v>1.32</v>
      </c>
      <c r="E578" s="22">
        <f>일위대가목록!E4</f>
        <v>0</v>
      </c>
      <c r="F578" s="25">
        <f>TRUNC(E578*D578,1)</f>
        <v>0</v>
      </c>
      <c r="G578" s="22">
        <f>일위대가목록!F4</f>
        <v>0</v>
      </c>
      <c r="H578" s="25">
        <f>TRUNC(G578*D578,1)</f>
        <v>0</v>
      </c>
      <c r="I578" s="22">
        <f>일위대가목록!G4</f>
        <v>0</v>
      </c>
      <c r="J578" s="25">
        <f>TRUNC(I578*D578,1)</f>
        <v>0</v>
      </c>
      <c r="K578" s="22">
        <f t="shared" ref="K578:L581" si="96">TRUNC(E578+G578+I578,1)</f>
        <v>0</v>
      </c>
      <c r="L578" s="25">
        <f t="shared" si="96"/>
        <v>0</v>
      </c>
      <c r="M578" s="19" t="s">
        <v>1020</v>
      </c>
      <c r="N578" s="1" t="s">
        <v>384</v>
      </c>
      <c r="O578" s="1" t="s">
        <v>1016</v>
      </c>
      <c r="P578" s="1" t="s">
        <v>66</v>
      </c>
      <c r="Q578" s="1" t="s">
        <v>67</v>
      </c>
      <c r="R578" s="1" t="s">
        <v>67</v>
      </c>
      <c r="AV578" s="1" t="s">
        <v>52</v>
      </c>
      <c r="AW578" s="1" t="s">
        <v>1720</v>
      </c>
      <c r="AX578" s="1" t="s">
        <v>52</v>
      </c>
      <c r="AY578" s="1" t="s">
        <v>52</v>
      </c>
      <c r="AZ578" s="1" t="s">
        <v>52</v>
      </c>
    </row>
    <row r="579" spans="1:52" ht="30" customHeight="1" x14ac:dyDescent="0.3">
      <c r="A579" s="19" t="s">
        <v>1605</v>
      </c>
      <c r="B579" s="19" t="s">
        <v>634</v>
      </c>
      <c r="C579" s="19" t="s">
        <v>635</v>
      </c>
      <c r="D579" s="20">
        <v>0.26800000000000002</v>
      </c>
      <c r="E579" s="22">
        <f>단가대비표!O170</f>
        <v>0</v>
      </c>
      <c r="F579" s="25">
        <f>TRUNC(E579*D579,1)</f>
        <v>0</v>
      </c>
      <c r="G579" s="22">
        <f>단가대비표!P170</f>
        <v>0</v>
      </c>
      <c r="H579" s="25">
        <f>TRUNC(G579*D579,1)</f>
        <v>0</v>
      </c>
      <c r="I579" s="22">
        <f>단가대비표!V170</f>
        <v>0</v>
      </c>
      <c r="J579" s="25">
        <f>TRUNC(I579*D579,1)</f>
        <v>0</v>
      </c>
      <c r="K579" s="22">
        <f t="shared" si="96"/>
        <v>0</v>
      </c>
      <c r="L579" s="25">
        <f t="shared" si="96"/>
        <v>0</v>
      </c>
      <c r="M579" s="19" t="s">
        <v>52</v>
      </c>
      <c r="N579" s="1" t="s">
        <v>384</v>
      </c>
      <c r="O579" s="1" t="s">
        <v>1606</v>
      </c>
      <c r="P579" s="1" t="s">
        <v>67</v>
      </c>
      <c r="Q579" s="1" t="s">
        <v>67</v>
      </c>
      <c r="R579" s="1" t="s">
        <v>66</v>
      </c>
      <c r="V579">
        <v>1</v>
      </c>
      <c r="AV579" s="1" t="s">
        <v>52</v>
      </c>
      <c r="AW579" s="1" t="s">
        <v>1721</v>
      </c>
      <c r="AX579" s="1" t="s">
        <v>52</v>
      </c>
      <c r="AY579" s="1" t="s">
        <v>52</v>
      </c>
      <c r="AZ579" s="1" t="s">
        <v>52</v>
      </c>
    </row>
    <row r="580" spans="1:52" ht="30" customHeight="1" x14ac:dyDescent="0.3">
      <c r="A580" s="19" t="s">
        <v>633</v>
      </c>
      <c r="B580" s="19" t="s">
        <v>634</v>
      </c>
      <c r="C580" s="19" t="s">
        <v>635</v>
      </c>
      <c r="D580" s="20">
        <v>0.26800000000000002</v>
      </c>
      <c r="E580" s="22">
        <f>단가대비표!O166</f>
        <v>0</v>
      </c>
      <c r="F580" s="25">
        <f>TRUNC(E580*D580,1)</f>
        <v>0</v>
      </c>
      <c r="G580" s="22">
        <f>단가대비표!P166</f>
        <v>0</v>
      </c>
      <c r="H580" s="25">
        <f>TRUNC(G580*D580,1)</f>
        <v>0</v>
      </c>
      <c r="I580" s="22">
        <f>단가대비표!V166</f>
        <v>0</v>
      </c>
      <c r="J580" s="25">
        <f>TRUNC(I580*D580,1)</f>
        <v>0</v>
      </c>
      <c r="K580" s="22">
        <f t="shared" si="96"/>
        <v>0</v>
      </c>
      <c r="L580" s="25">
        <f t="shared" si="96"/>
        <v>0</v>
      </c>
      <c r="M580" s="19" t="s">
        <v>52</v>
      </c>
      <c r="N580" s="1" t="s">
        <v>384</v>
      </c>
      <c r="O580" s="1" t="s">
        <v>636</v>
      </c>
      <c r="P580" s="1" t="s">
        <v>67</v>
      </c>
      <c r="Q580" s="1" t="s">
        <v>67</v>
      </c>
      <c r="R580" s="1" t="s">
        <v>66</v>
      </c>
      <c r="V580">
        <v>1</v>
      </c>
      <c r="AV580" s="1" t="s">
        <v>52</v>
      </c>
      <c r="AW580" s="1" t="s">
        <v>1722</v>
      </c>
      <c r="AX580" s="1" t="s">
        <v>52</v>
      </c>
      <c r="AY580" s="1" t="s">
        <v>52</v>
      </c>
      <c r="AZ580" s="1" t="s">
        <v>52</v>
      </c>
    </row>
    <row r="581" spans="1:52" ht="30" customHeight="1" x14ac:dyDescent="0.3">
      <c r="A581" s="19" t="s">
        <v>647</v>
      </c>
      <c r="B581" s="19" t="s">
        <v>1032</v>
      </c>
      <c r="C581" s="19" t="s">
        <v>630</v>
      </c>
      <c r="D581" s="20">
        <v>1</v>
      </c>
      <c r="E581" s="22">
        <f>TRUNC(SUMIF(V578:V581, RIGHTB(O581, 1), H578:H581)*U581, 2)</f>
        <v>0</v>
      </c>
      <c r="F581" s="25">
        <f>TRUNC(E581*D581,1)</f>
        <v>0</v>
      </c>
      <c r="G581" s="22">
        <v>0</v>
      </c>
      <c r="H581" s="25">
        <f>TRUNC(G581*D581,1)</f>
        <v>0</v>
      </c>
      <c r="I581" s="22">
        <v>0</v>
      </c>
      <c r="J581" s="25">
        <f>TRUNC(I581*D581,1)</f>
        <v>0</v>
      </c>
      <c r="K581" s="22">
        <f t="shared" si="96"/>
        <v>0</v>
      </c>
      <c r="L581" s="25">
        <f t="shared" si="96"/>
        <v>0</v>
      </c>
      <c r="M581" s="19" t="s">
        <v>52</v>
      </c>
      <c r="N581" s="1" t="s">
        <v>384</v>
      </c>
      <c r="O581" s="1" t="s">
        <v>649</v>
      </c>
      <c r="P581" s="1" t="s">
        <v>67</v>
      </c>
      <c r="Q581" s="1" t="s">
        <v>67</v>
      </c>
      <c r="R581" s="1" t="s">
        <v>67</v>
      </c>
      <c r="S581">
        <v>1</v>
      </c>
      <c r="T581">
        <v>0</v>
      </c>
      <c r="U581">
        <v>0.02</v>
      </c>
      <c r="AV581" s="1" t="s">
        <v>52</v>
      </c>
      <c r="AW581" s="1" t="s">
        <v>1723</v>
      </c>
      <c r="AX581" s="1" t="s">
        <v>52</v>
      </c>
      <c r="AY581" s="1" t="s">
        <v>52</v>
      </c>
      <c r="AZ581" s="1" t="s">
        <v>52</v>
      </c>
    </row>
    <row r="582" spans="1:52" ht="30" customHeight="1" x14ac:dyDescent="0.3">
      <c r="A582" s="19" t="s">
        <v>1027</v>
      </c>
      <c r="B582" s="19" t="s">
        <v>52</v>
      </c>
      <c r="C582" s="19" t="s">
        <v>52</v>
      </c>
      <c r="D582" s="20"/>
      <c r="E582" s="22"/>
      <c r="F582" s="25">
        <f>TRUNC(SUMIF(N578:N581, N577, F578:F581),0)</f>
        <v>0</v>
      </c>
      <c r="G582" s="22"/>
      <c r="H582" s="25">
        <f>TRUNC(SUMIF(N578:N581, N577, H578:H581),0)</f>
        <v>0</v>
      </c>
      <c r="I582" s="22"/>
      <c r="J582" s="25">
        <f>TRUNC(SUMIF(N578:N581, N577, J578:J581),0)</f>
        <v>0</v>
      </c>
      <c r="K582" s="22"/>
      <c r="L582" s="25">
        <f>F582+H582+J582</f>
        <v>0</v>
      </c>
      <c r="M582" s="19" t="s">
        <v>52</v>
      </c>
      <c r="N582" s="1" t="s">
        <v>117</v>
      </c>
      <c r="O582" s="1" t="s">
        <v>117</v>
      </c>
      <c r="P582" s="1" t="s">
        <v>52</v>
      </c>
      <c r="Q582" s="1" t="s">
        <v>52</v>
      </c>
      <c r="R582" s="1" t="s">
        <v>52</v>
      </c>
      <c r="AV582" s="1" t="s">
        <v>52</v>
      </c>
      <c r="AW582" s="1" t="s">
        <v>52</v>
      </c>
      <c r="AX582" s="1" t="s">
        <v>52</v>
      </c>
      <c r="AY582" s="1" t="s">
        <v>52</v>
      </c>
      <c r="AZ582" s="1" t="s">
        <v>52</v>
      </c>
    </row>
    <row r="583" spans="1:52" ht="30" customHeight="1" x14ac:dyDescent="0.3">
      <c r="A583" s="20"/>
      <c r="B583" s="20"/>
      <c r="C583" s="20"/>
      <c r="D583" s="20"/>
      <c r="E583" s="22"/>
      <c r="F583" s="25"/>
      <c r="G583" s="22"/>
      <c r="H583" s="25"/>
      <c r="I583" s="22"/>
      <c r="J583" s="25"/>
      <c r="K583" s="22"/>
      <c r="L583" s="25"/>
      <c r="M583" s="20"/>
    </row>
    <row r="584" spans="1:52" ht="30" customHeight="1" x14ac:dyDescent="0.3">
      <c r="A584" s="16" t="s">
        <v>1724</v>
      </c>
      <c r="B584" s="17"/>
      <c r="C584" s="17"/>
      <c r="D584" s="17"/>
      <c r="E584" s="21"/>
      <c r="F584" s="24"/>
      <c r="G584" s="21"/>
      <c r="H584" s="24"/>
      <c r="I584" s="21"/>
      <c r="J584" s="24"/>
      <c r="K584" s="21"/>
      <c r="L584" s="24"/>
      <c r="M584" s="18"/>
      <c r="N584" s="1" t="s">
        <v>1659</v>
      </c>
    </row>
    <row r="585" spans="1:52" ht="30" customHeight="1" x14ac:dyDescent="0.3">
      <c r="A585" s="19" t="s">
        <v>641</v>
      </c>
      <c r="B585" s="19" t="s">
        <v>634</v>
      </c>
      <c r="C585" s="19" t="s">
        <v>635</v>
      </c>
      <c r="D585" s="20">
        <v>0.06</v>
      </c>
      <c r="E585" s="22">
        <f>단가대비표!O172</f>
        <v>0</v>
      </c>
      <c r="F585" s="25">
        <f>TRUNC(E585*D585,1)</f>
        <v>0</v>
      </c>
      <c r="G585" s="22">
        <f>단가대비표!P172</f>
        <v>0</v>
      </c>
      <c r="H585" s="25">
        <f>TRUNC(G585*D585,1)</f>
        <v>0</v>
      </c>
      <c r="I585" s="22">
        <f>단가대비표!V172</f>
        <v>0</v>
      </c>
      <c r="J585" s="25">
        <f>TRUNC(I585*D585,1)</f>
        <v>0</v>
      </c>
      <c r="K585" s="22">
        <f t="shared" ref="K585:L587" si="97">TRUNC(E585+G585+I585,1)</f>
        <v>0</v>
      </c>
      <c r="L585" s="25">
        <f t="shared" si="97"/>
        <v>0</v>
      </c>
      <c r="M585" s="19" t="s">
        <v>52</v>
      </c>
      <c r="N585" s="1" t="s">
        <v>1659</v>
      </c>
      <c r="O585" s="1" t="s">
        <v>642</v>
      </c>
      <c r="P585" s="1" t="s">
        <v>67</v>
      </c>
      <c r="Q585" s="1" t="s">
        <v>67</v>
      </c>
      <c r="R585" s="1" t="s">
        <v>66</v>
      </c>
      <c r="V585">
        <v>1</v>
      </c>
      <c r="AV585" s="1" t="s">
        <v>52</v>
      </c>
      <c r="AW585" s="1" t="s">
        <v>1725</v>
      </c>
      <c r="AX585" s="1" t="s">
        <v>52</v>
      </c>
      <c r="AY585" s="1" t="s">
        <v>52</v>
      </c>
      <c r="AZ585" s="1" t="s">
        <v>52</v>
      </c>
    </row>
    <row r="586" spans="1:52" ht="30" customHeight="1" x14ac:dyDescent="0.3">
      <c r="A586" s="19" t="s">
        <v>633</v>
      </c>
      <c r="B586" s="19" t="s">
        <v>634</v>
      </c>
      <c r="C586" s="19" t="s">
        <v>635</v>
      </c>
      <c r="D586" s="20">
        <v>1.2E-2</v>
      </c>
      <c r="E586" s="22">
        <f>단가대비표!O166</f>
        <v>0</v>
      </c>
      <c r="F586" s="25">
        <f>TRUNC(E586*D586,1)</f>
        <v>0</v>
      </c>
      <c r="G586" s="22">
        <f>단가대비표!P166</f>
        <v>0</v>
      </c>
      <c r="H586" s="25">
        <f>TRUNC(G586*D586,1)</f>
        <v>0</v>
      </c>
      <c r="I586" s="22">
        <f>단가대비표!V166</f>
        <v>0</v>
      </c>
      <c r="J586" s="25">
        <f>TRUNC(I586*D586,1)</f>
        <v>0</v>
      </c>
      <c r="K586" s="22">
        <f t="shared" si="97"/>
        <v>0</v>
      </c>
      <c r="L586" s="25">
        <f t="shared" si="97"/>
        <v>0</v>
      </c>
      <c r="M586" s="19" t="s">
        <v>52</v>
      </c>
      <c r="N586" s="1" t="s">
        <v>1659</v>
      </c>
      <c r="O586" s="1" t="s">
        <v>636</v>
      </c>
      <c r="P586" s="1" t="s">
        <v>67</v>
      </c>
      <c r="Q586" s="1" t="s">
        <v>67</v>
      </c>
      <c r="R586" s="1" t="s">
        <v>66</v>
      </c>
      <c r="V586">
        <v>1</v>
      </c>
      <c r="AV586" s="1" t="s">
        <v>52</v>
      </c>
      <c r="AW586" s="1" t="s">
        <v>1726</v>
      </c>
      <c r="AX586" s="1" t="s">
        <v>52</v>
      </c>
      <c r="AY586" s="1" t="s">
        <v>52</v>
      </c>
      <c r="AZ586" s="1" t="s">
        <v>52</v>
      </c>
    </row>
    <row r="587" spans="1:52" ht="30" customHeight="1" x14ac:dyDescent="0.3">
      <c r="A587" s="19" t="s">
        <v>647</v>
      </c>
      <c r="B587" s="19" t="s">
        <v>1689</v>
      </c>
      <c r="C587" s="19" t="s">
        <v>630</v>
      </c>
      <c r="D587" s="20">
        <v>1</v>
      </c>
      <c r="E587" s="22">
        <f>TRUNC(SUMIF(V585:V587, RIGHTB(O587, 1), H585:H587)*U587, 2)</f>
        <v>0</v>
      </c>
      <c r="F587" s="25">
        <f>TRUNC(E587*D587,1)</f>
        <v>0</v>
      </c>
      <c r="G587" s="22">
        <v>0</v>
      </c>
      <c r="H587" s="25">
        <f>TRUNC(G587*D587,1)</f>
        <v>0</v>
      </c>
      <c r="I587" s="22">
        <v>0</v>
      </c>
      <c r="J587" s="25">
        <f>TRUNC(I587*D587,1)</f>
        <v>0</v>
      </c>
      <c r="K587" s="22">
        <f t="shared" si="97"/>
        <v>0</v>
      </c>
      <c r="L587" s="25">
        <f t="shared" si="97"/>
        <v>0</v>
      </c>
      <c r="M587" s="19" t="s">
        <v>52</v>
      </c>
      <c r="N587" s="1" t="s">
        <v>1659</v>
      </c>
      <c r="O587" s="1" t="s">
        <v>649</v>
      </c>
      <c r="P587" s="1" t="s">
        <v>67</v>
      </c>
      <c r="Q587" s="1" t="s">
        <v>67</v>
      </c>
      <c r="R587" s="1" t="s">
        <v>67</v>
      </c>
      <c r="S587">
        <v>1</v>
      </c>
      <c r="T587">
        <v>0</v>
      </c>
      <c r="U587">
        <v>0.01</v>
      </c>
      <c r="AV587" s="1" t="s">
        <v>52</v>
      </c>
      <c r="AW587" s="1" t="s">
        <v>1727</v>
      </c>
      <c r="AX587" s="1" t="s">
        <v>52</v>
      </c>
      <c r="AY587" s="1" t="s">
        <v>52</v>
      </c>
      <c r="AZ587" s="1" t="s">
        <v>52</v>
      </c>
    </row>
    <row r="588" spans="1:52" ht="30" customHeight="1" x14ac:dyDescent="0.3">
      <c r="A588" s="19" t="s">
        <v>1027</v>
      </c>
      <c r="B588" s="19" t="s">
        <v>52</v>
      </c>
      <c r="C588" s="19" t="s">
        <v>52</v>
      </c>
      <c r="D588" s="20"/>
      <c r="E588" s="22"/>
      <c r="F588" s="25">
        <f>TRUNC(SUMIF(N585:N587, N584, F585:F587),0)</f>
        <v>0</v>
      </c>
      <c r="G588" s="22"/>
      <c r="H588" s="25">
        <f>TRUNC(SUMIF(N585:N587, N584, H585:H587),0)</f>
        <v>0</v>
      </c>
      <c r="I588" s="22"/>
      <c r="J588" s="25">
        <f>TRUNC(SUMIF(N585:N587, N584, J585:J587),0)</f>
        <v>0</v>
      </c>
      <c r="K588" s="22"/>
      <c r="L588" s="25">
        <f>F588+H588+J588</f>
        <v>0</v>
      </c>
      <c r="M588" s="19" t="s">
        <v>52</v>
      </c>
      <c r="N588" s="1" t="s">
        <v>117</v>
      </c>
      <c r="O588" s="1" t="s">
        <v>117</v>
      </c>
      <c r="P588" s="1" t="s">
        <v>52</v>
      </c>
      <c r="Q588" s="1" t="s">
        <v>52</v>
      </c>
      <c r="R588" s="1" t="s">
        <v>52</v>
      </c>
      <c r="AV588" s="1" t="s">
        <v>52</v>
      </c>
      <c r="AW588" s="1" t="s">
        <v>52</v>
      </c>
      <c r="AX588" s="1" t="s">
        <v>52</v>
      </c>
      <c r="AY588" s="1" t="s">
        <v>52</v>
      </c>
      <c r="AZ588" s="1" t="s">
        <v>52</v>
      </c>
    </row>
    <row r="589" spans="1:52" ht="30" customHeight="1" x14ac:dyDescent="0.3">
      <c r="A589" s="20"/>
      <c r="B589" s="20"/>
      <c r="C589" s="20"/>
      <c r="D589" s="20"/>
      <c r="E589" s="22"/>
      <c r="F589" s="25"/>
      <c r="G589" s="22"/>
      <c r="H589" s="25"/>
      <c r="I589" s="22"/>
      <c r="J589" s="25"/>
      <c r="K589" s="22"/>
      <c r="L589" s="25"/>
      <c r="M589" s="20"/>
    </row>
    <row r="590" spans="1:52" ht="30" customHeight="1" x14ac:dyDescent="0.3">
      <c r="A590" s="16" t="s">
        <v>1728</v>
      </c>
      <c r="B590" s="17"/>
      <c r="C590" s="17"/>
      <c r="D590" s="17"/>
      <c r="E590" s="21"/>
      <c r="F590" s="24"/>
      <c r="G590" s="21"/>
      <c r="H590" s="24"/>
      <c r="I590" s="21"/>
      <c r="J590" s="24"/>
      <c r="K590" s="21"/>
      <c r="L590" s="24"/>
      <c r="M590" s="18"/>
      <c r="N590" s="1" t="s">
        <v>1666</v>
      </c>
    </row>
    <row r="591" spans="1:52" ht="30" customHeight="1" x14ac:dyDescent="0.3">
      <c r="A591" s="19" t="s">
        <v>641</v>
      </c>
      <c r="B591" s="19" t="s">
        <v>634</v>
      </c>
      <c r="C591" s="19" t="s">
        <v>635</v>
      </c>
      <c r="D591" s="20">
        <v>6.9000000000000006E-2</v>
      </c>
      <c r="E591" s="22">
        <f>단가대비표!O172</f>
        <v>0</v>
      </c>
      <c r="F591" s="25">
        <f>TRUNC(E591*D591,1)</f>
        <v>0</v>
      </c>
      <c r="G591" s="22">
        <f>단가대비표!P172</f>
        <v>0</v>
      </c>
      <c r="H591" s="25">
        <f>TRUNC(G591*D591,1)</f>
        <v>0</v>
      </c>
      <c r="I591" s="22">
        <f>단가대비표!V172</f>
        <v>0</v>
      </c>
      <c r="J591" s="25">
        <f>TRUNC(I591*D591,1)</f>
        <v>0</v>
      </c>
      <c r="K591" s="22">
        <f t="shared" ref="K591:L593" si="98">TRUNC(E591+G591+I591,1)</f>
        <v>0</v>
      </c>
      <c r="L591" s="25">
        <f t="shared" si="98"/>
        <v>0</v>
      </c>
      <c r="M591" s="19" t="s">
        <v>52</v>
      </c>
      <c r="N591" s="1" t="s">
        <v>1666</v>
      </c>
      <c r="O591" s="1" t="s">
        <v>642</v>
      </c>
      <c r="P591" s="1" t="s">
        <v>67</v>
      </c>
      <c r="Q591" s="1" t="s">
        <v>67</v>
      </c>
      <c r="R591" s="1" t="s">
        <v>66</v>
      </c>
      <c r="V591">
        <v>1</v>
      </c>
      <c r="AV591" s="1" t="s">
        <v>52</v>
      </c>
      <c r="AW591" s="1" t="s">
        <v>1729</v>
      </c>
      <c r="AX591" s="1" t="s">
        <v>52</v>
      </c>
      <c r="AY591" s="1" t="s">
        <v>52</v>
      </c>
      <c r="AZ591" s="1" t="s">
        <v>52</v>
      </c>
    </row>
    <row r="592" spans="1:52" ht="30" customHeight="1" x14ac:dyDescent="0.3">
      <c r="A592" s="19" t="s">
        <v>633</v>
      </c>
      <c r="B592" s="19" t="s">
        <v>634</v>
      </c>
      <c r="C592" s="19" t="s">
        <v>635</v>
      </c>
      <c r="D592" s="20">
        <v>1.7999999999999999E-2</v>
      </c>
      <c r="E592" s="22">
        <f>단가대비표!O166</f>
        <v>0</v>
      </c>
      <c r="F592" s="25">
        <f>TRUNC(E592*D592,1)</f>
        <v>0</v>
      </c>
      <c r="G592" s="22">
        <f>단가대비표!P166</f>
        <v>0</v>
      </c>
      <c r="H592" s="25">
        <f>TRUNC(G592*D592,1)</f>
        <v>0</v>
      </c>
      <c r="I592" s="22">
        <f>단가대비표!V166</f>
        <v>0</v>
      </c>
      <c r="J592" s="25">
        <f>TRUNC(I592*D592,1)</f>
        <v>0</v>
      </c>
      <c r="K592" s="22">
        <f t="shared" si="98"/>
        <v>0</v>
      </c>
      <c r="L592" s="25">
        <f t="shared" si="98"/>
        <v>0</v>
      </c>
      <c r="M592" s="19" t="s">
        <v>52</v>
      </c>
      <c r="N592" s="1" t="s">
        <v>1666</v>
      </c>
      <c r="O592" s="1" t="s">
        <v>636</v>
      </c>
      <c r="P592" s="1" t="s">
        <v>67</v>
      </c>
      <c r="Q592" s="1" t="s">
        <v>67</v>
      </c>
      <c r="R592" s="1" t="s">
        <v>66</v>
      </c>
      <c r="V592">
        <v>1</v>
      </c>
      <c r="AV592" s="1" t="s">
        <v>52</v>
      </c>
      <c r="AW592" s="1" t="s">
        <v>1730</v>
      </c>
      <c r="AX592" s="1" t="s">
        <v>52</v>
      </c>
      <c r="AY592" s="1" t="s">
        <v>52</v>
      </c>
      <c r="AZ592" s="1" t="s">
        <v>52</v>
      </c>
    </row>
    <row r="593" spans="1:52" ht="30" customHeight="1" x14ac:dyDescent="0.3">
      <c r="A593" s="19" t="s">
        <v>647</v>
      </c>
      <c r="B593" s="19" t="s">
        <v>1689</v>
      </c>
      <c r="C593" s="19" t="s">
        <v>630</v>
      </c>
      <c r="D593" s="20">
        <v>1</v>
      </c>
      <c r="E593" s="22">
        <f>TRUNC(SUMIF(V591:V593, RIGHTB(O593, 1), H591:H593)*U593, 2)</f>
        <v>0</v>
      </c>
      <c r="F593" s="25">
        <f>TRUNC(E593*D593,1)</f>
        <v>0</v>
      </c>
      <c r="G593" s="22">
        <v>0</v>
      </c>
      <c r="H593" s="25">
        <f>TRUNC(G593*D593,1)</f>
        <v>0</v>
      </c>
      <c r="I593" s="22">
        <v>0</v>
      </c>
      <c r="J593" s="25">
        <f>TRUNC(I593*D593,1)</f>
        <v>0</v>
      </c>
      <c r="K593" s="22">
        <f t="shared" si="98"/>
        <v>0</v>
      </c>
      <c r="L593" s="25">
        <f t="shared" si="98"/>
        <v>0</v>
      </c>
      <c r="M593" s="19" t="s">
        <v>52</v>
      </c>
      <c r="N593" s="1" t="s">
        <v>1666</v>
      </c>
      <c r="O593" s="1" t="s">
        <v>649</v>
      </c>
      <c r="P593" s="1" t="s">
        <v>67</v>
      </c>
      <c r="Q593" s="1" t="s">
        <v>67</v>
      </c>
      <c r="R593" s="1" t="s">
        <v>67</v>
      </c>
      <c r="S593">
        <v>1</v>
      </c>
      <c r="T593">
        <v>0</v>
      </c>
      <c r="U593">
        <v>0.01</v>
      </c>
      <c r="AV593" s="1" t="s">
        <v>52</v>
      </c>
      <c r="AW593" s="1" t="s">
        <v>1731</v>
      </c>
      <c r="AX593" s="1" t="s">
        <v>52</v>
      </c>
      <c r="AY593" s="1" t="s">
        <v>52</v>
      </c>
      <c r="AZ593" s="1" t="s">
        <v>52</v>
      </c>
    </row>
    <row r="594" spans="1:52" ht="30" customHeight="1" x14ac:dyDescent="0.3">
      <c r="A594" s="19" t="s">
        <v>1027</v>
      </c>
      <c r="B594" s="19" t="s">
        <v>52</v>
      </c>
      <c r="C594" s="19" t="s">
        <v>52</v>
      </c>
      <c r="D594" s="20"/>
      <c r="E594" s="22"/>
      <c r="F594" s="25">
        <f>TRUNC(SUMIF(N591:N593, N590, F591:F593),0)</f>
        <v>0</v>
      </c>
      <c r="G594" s="22"/>
      <c r="H594" s="25">
        <f>TRUNC(SUMIF(N591:N593, N590, H591:H593),0)</f>
        <v>0</v>
      </c>
      <c r="I594" s="22"/>
      <c r="J594" s="25">
        <f>TRUNC(SUMIF(N591:N593, N590, J591:J593),0)</f>
        <v>0</v>
      </c>
      <c r="K594" s="22"/>
      <c r="L594" s="25">
        <f>F594+H594+J594</f>
        <v>0</v>
      </c>
      <c r="M594" s="19" t="s">
        <v>52</v>
      </c>
      <c r="N594" s="1" t="s">
        <v>117</v>
      </c>
      <c r="O594" s="1" t="s">
        <v>117</v>
      </c>
      <c r="P594" s="1" t="s">
        <v>52</v>
      </c>
      <c r="Q594" s="1" t="s">
        <v>52</v>
      </c>
      <c r="R594" s="1" t="s">
        <v>52</v>
      </c>
      <c r="AV594" s="1" t="s">
        <v>52</v>
      </c>
      <c r="AW594" s="1" t="s">
        <v>52</v>
      </c>
      <c r="AX594" s="1" t="s">
        <v>52</v>
      </c>
      <c r="AY594" s="1" t="s">
        <v>52</v>
      </c>
      <c r="AZ594" s="1" t="s">
        <v>52</v>
      </c>
    </row>
    <row r="595" spans="1:52" ht="30" customHeight="1" x14ac:dyDescent="0.3">
      <c r="A595" s="20"/>
      <c r="B595" s="20"/>
      <c r="C595" s="20"/>
      <c r="D595" s="20"/>
      <c r="E595" s="22"/>
      <c r="F595" s="25"/>
      <c r="G595" s="22"/>
      <c r="H595" s="25"/>
      <c r="I595" s="22"/>
      <c r="J595" s="25"/>
      <c r="K595" s="22"/>
      <c r="L595" s="25"/>
      <c r="M595" s="20"/>
    </row>
    <row r="596" spans="1:52" ht="30" customHeight="1" x14ac:dyDescent="0.3">
      <c r="A596" s="16" t="s">
        <v>1732</v>
      </c>
      <c r="B596" s="17"/>
      <c r="C596" s="17"/>
      <c r="D596" s="17"/>
      <c r="E596" s="21"/>
      <c r="F596" s="24"/>
      <c r="G596" s="21"/>
      <c r="H596" s="24"/>
      <c r="I596" s="21"/>
      <c r="J596" s="24"/>
      <c r="K596" s="21"/>
      <c r="L596" s="24"/>
      <c r="M596" s="18"/>
      <c r="N596" s="1" t="s">
        <v>1678</v>
      </c>
    </row>
    <row r="597" spans="1:52" ht="30" customHeight="1" x14ac:dyDescent="0.3">
      <c r="A597" s="19" t="s">
        <v>641</v>
      </c>
      <c r="B597" s="19" t="s">
        <v>634</v>
      </c>
      <c r="C597" s="19" t="s">
        <v>635</v>
      </c>
      <c r="D597" s="20">
        <v>8.5000000000000006E-2</v>
      </c>
      <c r="E597" s="22">
        <f>단가대비표!O172</f>
        <v>0</v>
      </c>
      <c r="F597" s="25">
        <f>TRUNC(E597*D597,1)</f>
        <v>0</v>
      </c>
      <c r="G597" s="22">
        <f>단가대비표!P172</f>
        <v>0</v>
      </c>
      <c r="H597" s="25">
        <f>TRUNC(G597*D597,1)</f>
        <v>0</v>
      </c>
      <c r="I597" s="22">
        <f>단가대비표!V172</f>
        <v>0</v>
      </c>
      <c r="J597" s="25">
        <f>TRUNC(I597*D597,1)</f>
        <v>0</v>
      </c>
      <c r="K597" s="22">
        <f t="shared" ref="K597:L599" si="99">TRUNC(E597+G597+I597,1)</f>
        <v>0</v>
      </c>
      <c r="L597" s="25">
        <f t="shared" si="99"/>
        <v>0</v>
      </c>
      <c r="M597" s="19" t="s">
        <v>52</v>
      </c>
      <c r="N597" s="1" t="s">
        <v>1678</v>
      </c>
      <c r="O597" s="1" t="s">
        <v>642</v>
      </c>
      <c r="P597" s="1" t="s">
        <v>67</v>
      </c>
      <c r="Q597" s="1" t="s">
        <v>67</v>
      </c>
      <c r="R597" s="1" t="s">
        <v>66</v>
      </c>
      <c r="V597">
        <v>1</v>
      </c>
      <c r="AV597" s="1" t="s">
        <v>52</v>
      </c>
      <c r="AW597" s="1" t="s">
        <v>1733</v>
      </c>
      <c r="AX597" s="1" t="s">
        <v>52</v>
      </c>
      <c r="AY597" s="1" t="s">
        <v>52</v>
      </c>
      <c r="AZ597" s="1" t="s">
        <v>52</v>
      </c>
    </row>
    <row r="598" spans="1:52" ht="30" customHeight="1" x14ac:dyDescent="0.3">
      <c r="A598" s="19" t="s">
        <v>633</v>
      </c>
      <c r="B598" s="19" t="s">
        <v>634</v>
      </c>
      <c r="C598" s="19" t="s">
        <v>635</v>
      </c>
      <c r="D598" s="20">
        <v>2.9000000000000001E-2</v>
      </c>
      <c r="E598" s="22">
        <f>단가대비표!O166</f>
        <v>0</v>
      </c>
      <c r="F598" s="25">
        <f>TRUNC(E598*D598,1)</f>
        <v>0</v>
      </c>
      <c r="G598" s="22">
        <f>단가대비표!P166</f>
        <v>0</v>
      </c>
      <c r="H598" s="25">
        <f>TRUNC(G598*D598,1)</f>
        <v>0</v>
      </c>
      <c r="I598" s="22">
        <f>단가대비표!V166</f>
        <v>0</v>
      </c>
      <c r="J598" s="25">
        <f>TRUNC(I598*D598,1)</f>
        <v>0</v>
      </c>
      <c r="K598" s="22">
        <f t="shared" si="99"/>
        <v>0</v>
      </c>
      <c r="L598" s="25">
        <f t="shared" si="99"/>
        <v>0</v>
      </c>
      <c r="M598" s="19" t="s">
        <v>52</v>
      </c>
      <c r="N598" s="1" t="s">
        <v>1678</v>
      </c>
      <c r="O598" s="1" t="s">
        <v>636</v>
      </c>
      <c r="P598" s="1" t="s">
        <v>67</v>
      </c>
      <c r="Q598" s="1" t="s">
        <v>67</v>
      </c>
      <c r="R598" s="1" t="s">
        <v>66</v>
      </c>
      <c r="V598">
        <v>1</v>
      </c>
      <c r="AV598" s="1" t="s">
        <v>52</v>
      </c>
      <c r="AW598" s="1" t="s">
        <v>1734</v>
      </c>
      <c r="AX598" s="1" t="s">
        <v>52</v>
      </c>
      <c r="AY598" s="1" t="s">
        <v>52</v>
      </c>
      <c r="AZ598" s="1" t="s">
        <v>52</v>
      </c>
    </row>
    <row r="599" spans="1:52" ht="30" customHeight="1" x14ac:dyDescent="0.3">
      <c r="A599" s="19" t="s">
        <v>647</v>
      </c>
      <c r="B599" s="19" t="s">
        <v>1689</v>
      </c>
      <c r="C599" s="19" t="s">
        <v>630</v>
      </c>
      <c r="D599" s="20">
        <v>1</v>
      </c>
      <c r="E599" s="22">
        <f>TRUNC(SUMIF(V597:V599, RIGHTB(O599, 1), H597:H599)*U599, 2)</f>
        <v>0</v>
      </c>
      <c r="F599" s="25">
        <f>TRUNC(E599*D599,1)</f>
        <v>0</v>
      </c>
      <c r="G599" s="22">
        <v>0</v>
      </c>
      <c r="H599" s="25">
        <f>TRUNC(G599*D599,1)</f>
        <v>0</v>
      </c>
      <c r="I599" s="22">
        <v>0</v>
      </c>
      <c r="J599" s="25">
        <f>TRUNC(I599*D599,1)</f>
        <v>0</v>
      </c>
      <c r="K599" s="22">
        <f t="shared" si="99"/>
        <v>0</v>
      </c>
      <c r="L599" s="25">
        <f t="shared" si="99"/>
        <v>0</v>
      </c>
      <c r="M599" s="19" t="s">
        <v>52</v>
      </c>
      <c r="N599" s="1" t="s">
        <v>1678</v>
      </c>
      <c r="O599" s="1" t="s">
        <v>649</v>
      </c>
      <c r="P599" s="1" t="s">
        <v>67</v>
      </c>
      <c r="Q599" s="1" t="s">
        <v>67</v>
      </c>
      <c r="R599" s="1" t="s">
        <v>67</v>
      </c>
      <c r="S599">
        <v>1</v>
      </c>
      <c r="T599">
        <v>0</v>
      </c>
      <c r="U599">
        <v>0.01</v>
      </c>
      <c r="AV599" s="1" t="s">
        <v>52</v>
      </c>
      <c r="AW599" s="1" t="s">
        <v>1735</v>
      </c>
      <c r="AX599" s="1" t="s">
        <v>52</v>
      </c>
      <c r="AY599" s="1" t="s">
        <v>52</v>
      </c>
      <c r="AZ599" s="1" t="s">
        <v>52</v>
      </c>
    </row>
    <row r="600" spans="1:52" ht="30" customHeight="1" x14ac:dyDescent="0.3">
      <c r="A600" s="19" t="s">
        <v>1027</v>
      </c>
      <c r="B600" s="19" t="s">
        <v>52</v>
      </c>
      <c r="C600" s="19" t="s">
        <v>52</v>
      </c>
      <c r="D600" s="20"/>
      <c r="E600" s="22"/>
      <c r="F600" s="25">
        <f>TRUNC(SUMIF(N597:N599, N596, F597:F599),0)</f>
        <v>0</v>
      </c>
      <c r="G600" s="22"/>
      <c r="H600" s="25">
        <f>TRUNC(SUMIF(N597:N599, N596, H597:H599),0)</f>
        <v>0</v>
      </c>
      <c r="I600" s="22"/>
      <c r="J600" s="25">
        <f>TRUNC(SUMIF(N597:N599, N596, J597:J599),0)</f>
        <v>0</v>
      </c>
      <c r="K600" s="22"/>
      <c r="L600" s="25">
        <f>F600+H600+J600</f>
        <v>0</v>
      </c>
      <c r="M600" s="19" t="s">
        <v>52</v>
      </c>
      <c r="N600" s="1" t="s">
        <v>117</v>
      </c>
      <c r="O600" s="1" t="s">
        <v>117</v>
      </c>
      <c r="P600" s="1" t="s">
        <v>52</v>
      </c>
      <c r="Q600" s="1" t="s">
        <v>52</v>
      </c>
      <c r="R600" s="1" t="s">
        <v>52</v>
      </c>
      <c r="AV600" s="1" t="s">
        <v>52</v>
      </c>
      <c r="AW600" s="1" t="s">
        <v>52</v>
      </c>
      <c r="AX600" s="1" t="s">
        <v>52</v>
      </c>
      <c r="AY600" s="1" t="s">
        <v>52</v>
      </c>
      <c r="AZ600" s="1" t="s">
        <v>52</v>
      </c>
    </row>
    <row r="601" spans="1:52" ht="30" customHeight="1" x14ac:dyDescent="0.3">
      <c r="A601" s="20"/>
      <c r="B601" s="20"/>
      <c r="C601" s="20"/>
      <c r="D601" s="20"/>
      <c r="E601" s="22"/>
      <c r="F601" s="25"/>
      <c r="G601" s="22"/>
      <c r="H601" s="25"/>
      <c r="I601" s="22"/>
      <c r="J601" s="25"/>
      <c r="K601" s="22"/>
      <c r="L601" s="25"/>
      <c r="M601" s="20"/>
    </row>
    <row r="602" spans="1:52" ht="30" customHeight="1" x14ac:dyDescent="0.3">
      <c r="A602" s="16" t="s">
        <v>1736</v>
      </c>
      <c r="B602" s="17"/>
      <c r="C602" s="17"/>
      <c r="D602" s="17"/>
      <c r="E602" s="21"/>
      <c r="F602" s="24"/>
      <c r="G602" s="21"/>
      <c r="H602" s="24"/>
      <c r="I602" s="21"/>
      <c r="J602" s="24"/>
      <c r="K602" s="21"/>
      <c r="L602" s="24"/>
      <c r="M602" s="18"/>
      <c r="N602" s="1" t="s">
        <v>1600</v>
      </c>
    </row>
    <row r="603" spans="1:52" ht="30" customHeight="1" x14ac:dyDescent="0.3">
      <c r="A603" s="19" t="s">
        <v>1737</v>
      </c>
      <c r="B603" s="19" t="s">
        <v>1738</v>
      </c>
      <c r="C603" s="19" t="s">
        <v>1107</v>
      </c>
      <c r="D603" s="20">
        <v>0.6</v>
      </c>
      <c r="E603" s="22">
        <f>단가대비표!O9</f>
        <v>0</v>
      </c>
      <c r="F603" s="25">
        <f>TRUNC(E603*D603,1)</f>
        <v>0</v>
      </c>
      <c r="G603" s="22">
        <f>단가대비표!P9</f>
        <v>0</v>
      </c>
      <c r="H603" s="25">
        <f>TRUNC(G603*D603,1)</f>
        <v>0</v>
      </c>
      <c r="I603" s="22">
        <f>단가대비표!V9</f>
        <v>0</v>
      </c>
      <c r="J603" s="25">
        <f>TRUNC(I603*D603,1)</f>
        <v>0</v>
      </c>
      <c r="K603" s="22">
        <f t="shared" ref="K603:L607" si="100">TRUNC(E603+G603+I603,1)</f>
        <v>0</v>
      </c>
      <c r="L603" s="25">
        <f t="shared" si="100"/>
        <v>0</v>
      </c>
      <c r="M603" s="19" t="s">
        <v>52</v>
      </c>
      <c r="N603" s="1" t="s">
        <v>1600</v>
      </c>
      <c r="O603" s="1" t="s">
        <v>1739</v>
      </c>
      <c r="P603" s="1" t="s">
        <v>67</v>
      </c>
      <c r="Q603" s="1" t="s">
        <v>67</v>
      </c>
      <c r="R603" s="1" t="s">
        <v>66</v>
      </c>
      <c r="AV603" s="1" t="s">
        <v>52</v>
      </c>
      <c r="AW603" s="1" t="s">
        <v>1740</v>
      </c>
      <c r="AX603" s="1" t="s">
        <v>52</v>
      </c>
      <c r="AY603" s="1" t="s">
        <v>52</v>
      </c>
      <c r="AZ603" s="1" t="s">
        <v>52</v>
      </c>
    </row>
    <row r="604" spans="1:52" ht="30" customHeight="1" x14ac:dyDescent="0.3">
      <c r="A604" s="19" t="s">
        <v>1741</v>
      </c>
      <c r="B604" s="19" t="s">
        <v>52</v>
      </c>
      <c r="C604" s="19" t="s">
        <v>1742</v>
      </c>
      <c r="D604" s="20">
        <v>2.5</v>
      </c>
      <c r="E604" s="22">
        <f>단가대비표!O45</f>
        <v>0</v>
      </c>
      <c r="F604" s="25">
        <f>TRUNC(E604*D604,1)</f>
        <v>0</v>
      </c>
      <c r="G604" s="22">
        <f>단가대비표!P45</f>
        <v>0</v>
      </c>
      <c r="H604" s="25">
        <f>TRUNC(G604*D604,1)</f>
        <v>0</v>
      </c>
      <c r="I604" s="22">
        <f>단가대비표!V45</f>
        <v>0</v>
      </c>
      <c r="J604" s="25">
        <f>TRUNC(I604*D604,1)</f>
        <v>0</v>
      </c>
      <c r="K604" s="22">
        <f t="shared" si="100"/>
        <v>0</v>
      </c>
      <c r="L604" s="25">
        <f t="shared" si="100"/>
        <v>0</v>
      </c>
      <c r="M604" s="19" t="s">
        <v>52</v>
      </c>
      <c r="N604" s="1" t="s">
        <v>1600</v>
      </c>
      <c r="O604" s="1" t="s">
        <v>1743</v>
      </c>
      <c r="P604" s="1" t="s">
        <v>67</v>
      </c>
      <c r="Q604" s="1" t="s">
        <v>67</v>
      </c>
      <c r="R604" s="1" t="s">
        <v>66</v>
      </c>
      <c r="AV604" s="1" t="s">
        <v>52</v>
      </c>
      <c r="AW604" s="1" t="s">
        <v>1744</v>
      </c>
      <c r="AX604" s="1" t="s">
        <v>52</v>
      </c>
      <c r="AY604" s="1" t="s">
        <v>52</v>
      </c>
      <c r="AZ604" s="1" t="s">
        <v>52</v>
      </c>
    </row>
    <row r="605" spans="1:52" ht="30" customHeight="1" x14ac:dyDescent="0.3">
      <c r="A605" s="19" t="s">
        <v>638</v>
      </c>
      <c r="B605" s="19" t="s">
        <v>634</v>
      </c>
      <c r="C605" s="19" t="s">
        <v>635</v>
      </c>
      <c r="D605" s="20">
        <v>5.1999999999999998E-2</v>
      </c>
      <c r="E605" s="22">
        <f>단가대비표!O169</f>
        <v>0</v>
      </c>
      <c r="F605" s="25">
        <f>TRUNC(E605*D605,1)</f>
        <v>0</v>
      </c>
      <c r="G605" s="22">
        <f>단가대비표!P169</f>
        <v>0</v>
      </c>
      <c r="H605" s="25">
        <f>TRUNC(G605*D605,1)</f>
        <v>0</v>
      </c>
      <c r="I605" s="22">
        <f>단가대비표!V169</f>
        <v>0</v>
      </c>
      <c r="J605" s="25">
        <f>TRUNC(I605*D605,1)</f>
        <v>0</v>
      </c>
      <c r="K605" s="22">
        <f t="shared" si="100"/>
        <v>0</v>
      </c>
      <c r="L605" s="25">
        <f t="shared" si="100"/>
        <v>0</v>
      </c>
      <c r="M605" s="19" t="s">
        <v>52</v>
      </c>
      <c r="N605" s="1" t="s">
        <v>1600</v>
      </c>
      <c r="O605" s="1" t="s">
        <v>639</v>
      </c>
      <c r="P605" s="1" t="s">
        <v>67</v>
      </c>
      <c r="Q605" s="1" t="s">
        <v>67</v>
      </c>
      <c r="R605" s="1" t="s">
        <v>66</v>
      </c>
      <c r="V605">
        <v>1</v>
      </c>
      <c r="AV605" s="1" t="s">
        <v>52</v>
      </c>
      <c r="AW605" s="1" t="s">
        <v>1745</v>
      </c>
      <c r="AX605" s="1" t="s">
        <v>52</v>
      </c>
      <c r="AY605" s="1" t="s">
        <v>52</v>
      </c>
      <c r="AZ605" s="1" t="s">
        <v>52</v>
      </c>
    </row>
    <row r="606" spans="1:52" ht="30" customHeight="1" x14ac:dyDescent="0.3">
      <c r="A606" s="19" t="s">
        <v>1556</v>
      </c>
      <c r="B606" s="19" t="s">
        <v>634</v>
      </c>
      <c r="C606" s="19" t="s">
        <v>635</v>
      </c>
      <c r="D606" s="20">
        <v>1.6E-2</v>
      </c>
      <c r="E606" s="22">
        <f>단가대비표!O167</f>
        <v>0</v>
      </c>
      <c r="F606" s="25">
        <f>TRUNC(E606*D606,1)</f>
        <v>0</v>
      </c>
      <c r="G606" s="22">
        <f>단가대비표!P167</f>
        <v>0</v>
      </c>
      <c r="H606" s="25">
        <f>TRUNC(G606*D606,1)</f>
        <v>0</v>
      </c>
      <c r="I606" s="22">
        <f>단가대비표!V167</f>
        <v>0</v>
      </c>
      <c r="J606" s="25">
        <f>TRUNC(I606*D606,1)</f>
        <v>0</v>
      </c>
      <c r="K606" s="22">
        <f t="shared" si="100"/>
        <v>0</v>
      </c>
      <c r="L606" s="25">
        <f t="shared" si="100"/>
        <v>0</v>
      </c>
      <c r="M606" s="19" t="s">
        <v>52</v>
      </c>
      <c r="N606" s="1" t="s">
        <v>1600</v>
      </c>
      <c r="O606" s="1" t="s">
        <v>1557</v>
      </c>
      <c r="P606" s="1" t="s">
        <v>67</v>
      </c>
      <c r="Q606" s="1" t="s">
        <v>67</v>
      </c>
      <c r="R606" s="1" t="s">
        <v>66</v>
      </c>
      <c r="V606">
        <v>1</v>
      </c>
      <c r="AV606" s="1" t="s">
        <v>52</v>
      </c>
      <c r="AW606" s="1" t="s">
        <v>1746</v>
      </c>
      <c r="AX606" s="1" t="s">
        <v>52</v>
      </c>
      <c r="AY606" s="1" t="s">
        <v>52</v>
      </c>
      <c r="AZ606" s="1" t="s">
        <v>52</v>
      </c>
    </row>
    <row r="607" spans="1:52" ht="30" customHeight="1" x14ac:dyDescent="0.3">
      <c r="A607" s="19" t="s">
        <v>647</v>
      </c>
      <c r="B607" s="19" t="s">
        <v>648</v>
      </c>
      <c r="C607" s="19" t="s">
        <v>630</v>
      </c>
      <c r="D607" s="20">
        <v>1</v>
      </c>
      <c r="E607" s="22">
        <f>TRUNC(SUMIF(V603:V607, RIGHTB(O607, 1), H603:H607)*U607, 2)</f>
        <v>0</v>
      </c>
      <c r="F607" s="25">
        <f>TRUNC(E607*D607,1)</f>
        <v>0</v>
      </c>
      <c r="G607" s="22">
        <v>0</v>
      </c>
      <c r="H607" s="25">
        <f>TRUNC(G607*D607,1)</f>
        <v>0</v>
      </c>
      <c r="I607" s="22">
        <v>0</v>
      </c>
      <c r="J607" s="25">
        <f>TRUNC(I607*D607,1)</f>
        <v>0</v>
      </c>
      <c r="K607" s="22">
        <f t="shared" si="100"/>
        <v>0</v>
      </c>
      <c r="L607" s="25">
        <f t="shared" si="100"/>
        <v>0</v>
      </c>
      <c r="M607" s="19" t="s">
        <v>52</v>
      </c>
      <c r="N607" s="1" t="s">
        <v>1600</v>
      </c>
      <c r="O607" s="1" t="s">
        <v>649</v>
      </c>
      <c r="P607" s="1" t="s">
        <v>67</v>
      </c>
      <c r="Q607" s="1" t="s">
        <v>67</v>
      </c>
      <c r="R607" s="1" t="s">
        <v>67</v>
      </c>
      <c r="S607">
        <v>1</v>
      </c>
      <c r="T607">
        <v>0</v>
      </c>
      <c r="U607">
        <v>0.03</v>
      </c>
      <c r="AV607" s="1" t="s">
        <v>52</v>
      </c>
      <c r="AW607" s="1" t="s">
        <v>1747</v>
      </c>
      <c r="AX607" s="1" t="s">
        <v>52</v>
      </c>
      <c r="AY607" s="1" t="s">
        <v>52</v>
      </c>
      <c r="AZ607" s="1" t="s">
        <v>52</v>
      </c>
    </row>
    <row r="608" spans="1:52" ht="30" customHeight="1" x14ac:dyDescent="0.3">
      <c r="A608" s="19" t="s">
        <v>1027</v>
      </c>
      <c r="B608" s="19" t="s">
        <v>52</v>
      </c>
      <c r="C608" s="19" t="s">
        <v>52</v>
      </c>
      <c r="D608" s="20"/>
      <c r="E608" s="22"/>
      <c r="F608" s="25">
        <f>TRUNC(SUMIF(N603:N607, N602, F603:F607),0)</f>
        <v>0</v>
      </c>
      <c r="G608" s="22"/>
      <c r="H608" s="25">
        <f>TRUNC(SUMIF(N603:N607, N602, H603:H607),0)</f>
        <v>0</v>
      </c>
      <c r="I608" s="22"/>
      <c r="J608" s="25">
        <f>TRUNC(SUMIF(N603:N607, N602, J603:J607),0)</f>
        <v>0</v>
      </c>
      <c r="K608" s="22"/>
      <c r="L608" s="25">
        <f>F608+H608+J608</f>
        <v>0</v>
      </c>
      <c r="M608" s="19" t="s">
        <v>52</v>
      </c>
      <c r="N608" s="1" t="s">
        <v>117</v>
      </c>
      <c r="O608" s="1" t="s">
        <v>117</v>
      </c>
      <c r="P608" s="1" t="s">
        <v>52</v>
      </c>
      <c r="Q608" s="1" t="s">
        <v>52</v>
      </c>
      <c r="R608" s="1" t="s">
        <v>52</v>
      </c>
      <c r="AV608" s="1" t="s">
        <v>52</v>
      </c>
      <c r="AW608" s="1" t="s">
        <v>52</v>
      </c>
      <c r="AX608" s="1" t="s">
        <v>52</v>
      </c>
      <c r="AY608" s="1" t="s">
        <v>52</v>
      </c>
      <c r="AZ608" s="1" t="s">
        <v>52</v>
      </c>
    </row>
    <row r="609" spans="1:52" ht="30" customHeight="1" x14ac:dyDescent="0.3">
      <c r="A609" s="20"/>
      <c r="B609" s="20"/>
      <c r="C609" s="20"/>
      <c r="D609" s="20"/>
      <c r="E609" s="22"/>
      <c r="F609" s="25"/>
      <c r="G609" s="22"/>
      <c r="H609" s="25"/>
      <c r="I609" s="22"/>
      <c r="J609" s="25"/>
      <c r="K609" s="22"/>
      <c r="L609" s="25"/>
      <c r="M609" s="20"/>
    </row>
    <row r="610" spans="1:52" ht="30" customHeight="1" x14ac:dyDescent="0.3">
      <c r="A610" s="16" t="s">
        <v>1748</v>
      </c>
      <c r="B610" s="17"/>
      <c r="C610" s="17"/>
      <c r="D610" s="17"/>
      <c r="E610" s="21"/>
      <c r="F610" s="24"/>
      <c r="G610" s="21"/>
      <c r="H610" s="24"/>
      <c r="I610" s="21"/>
      <c r="J610" s="24"/>
      <c r="K610" s="21"/>
      <c r="L610" s="24"/>
      <c r="M610" s="18"/>
      <c r="N610" s="1" t="s">
        <v>1596</v>
      </c>
    </row>
    <row r="611" spans="1:52" ht="30" customHeight="1" x14ac:dyDescent="0.3">
      <c r="A611" s="19" t="s">
        <v>1749</v>
      </c>
      <c r="B611" s="19" t="s">
        <v>1750</v>
      </c>
      <c r="C611" s="19" t="s">
        <v>1112</v>
      </c>
      <c r="D611" s="20">
        <v>71.3</v>
      </c>
      <c r="E611" s="22">
        <f>단가대비표!O6</f>
        <v>0</v>
      </c>
      <c r="F611" s="25">
        <f>TRUNC(E611*D611,1)</f>
        <v>0</v>
      </c>
      <c r="G611" s="22">
        <f>단가대비표!P6</f>
        <v>0</v>
      </c>
      <c r="H611" s="25">
        <f>TRUNC(G611*D611,1)</f>
        <v>0</v>
      </c>
      <c r="I611" s="22">
        <f>단가대비표!V6</f>
        <v>0</v>
      </c>
      <c r="J611" s="25">
        <f>TRUNC(I611*D611,1)</f>
        <v>0</v>
      </c>
      <c r="K611" s="22">
        <f t="shared" ref="K611:L615" si="101">TRUNC(E611+G611+I611,1)</f>
        <v>0</v>
      </c>
      <c r="L611" s="25">
        <f t="shared" si="101"/>
        <v>0</v>
      </c>
      <c r="M611" s="19" t="s">
        <v>1751</v>
      </c>
      <c r="N611" s="1" t="s">
        <v>1596</v>
      </c>
      <c r="O611" s="1" t="s">
        <v>1752</v>
      </c>
      <c r="P611" s="1" t="s">
        <v>67</v>
      </c>
      <c r="Q611" s="1" t="s">
        <v>67</v>
      </c>
      <c r="R611" s="1" t="s">
        <v>66</v>
      </c>
      <c r="AV611" s="1" t="s">
        <v>52</v>
      </c>
      <c r="AW611" s="1" t="s">
        <v>1753</v>
      </c>
      <c r="AX611" s="1" t="s">
        <v>52</v>
      </c>
      <c r="AY611" s="1" t="s">
        <v>52</v>
      </c>
      <c r="AZ611" s="1" t="s">
        <v>52</v>
      </c>
    </row>
    <row r="612" spans="1:52" ht="30" customHeight="1" x14ac:dyDescent="0.3">
      <c r="A612" s="19" t="s">
        <v>1754</v>
      </c>
      <c r="B612" s="19" t="s">
        <v>1755</v>
      </c>
      <c r="C612" s="19" t="s">
        <v>1107</v>
      </c>
      <c r="D612" s="20">
        <v>7.0000000000000007E-2</v>
      </c>
      <c r="E612" s="22">
        <f>단가대비표!O8</f>
        <v>0</v>
      </c>
      <c r="F612" s="25">
        <f>TRUNC(E612*D612,1)</f>
        <v>0</v>
      </c>
      <c r="G612" s="22">
        <f>단가대비표!P8</f>
        <v>0</v>
      </c>
      <c r="H612" s="25">
        <f>TRUNC(G612*D612,1)</f>
        <v>0</v>
      </c>
      <c r="I612" s="22">
        <f>단가대비표!V8</f>
        <v>0</v>
      </c>
      <c r="J612" s="25">
        <f>TRUNC(I612*D612,1)</f>
        <v>0</v>
      </c>
      <c r="K612" s="22">
        <f t="shared" si="101"/>
        <v>0</v>
      </c>
      <c r="L612" s="25">
        <f t="shared" si="101"/>
        <v>0</v>
      </c>
      <c r="M612" s="19" t="s">
        <v>52</v>
      </c>
      <c r="N612" s="1" t="s">
        <v>1596</v>
      </c>
      <c r="O612" s="1" t="s">
        <v>1756</v>
      </c>
      <c r="P612" s="1" t="s">
        <v>67</v>
      </c>
      <c r="Q612" s="1" t="s">
        <v>67</v>
      </c>
      <c r="R612" s="1" t="s">
        <v>66</v>
      </c>
      <c r="AV612" s="1" t="s">
        <v>52</v>
      </c>
      <c r="AW612" s="1" t="s">
        <v>1757</v>
      </c>
      <c r="AX612" s="1" t="s">
        <v>52</v>
      </c>
      <c r="AY612" s="1" t="s">
        <v>52</v>
      </c>
      <c r="AZ612" s="1" t="s">
        <v>52</v>
      </c>
    </row>
    <row r="613" spans="1:52" ht="30" customHeight="1" x14ac:dyDescent="0.3">
      <c r="A613" s="19" t="s">
        <v>638</v>
      </c>
      <c r="B613" s="19" t="s">
        <v>634</v>
      </c>
      <c r="C613" s="19" t="s">
        <v>635</v>
      </c>
      <c r="D613" s="20">
        <v>5.4000000000000003E-3</v>
      </c>
      <c r="E613" s="22">
        <f>단가대비표!O169</f>
        <v>0</v>
      </c>
      <c r="F613" s="25">
        <f>TRUNC(E613*D613,1)</f>
        <v>0</v>
      </c>
      <c r="G613" s="22">
        <f>단가대비표!P169</f>
        <v>0</v>
      </c>
      <c r="H613" s="25">
        <f>TRUNC(G613*D613,1)</f>
        <v>0</v>
      </c>
      <c r="I613" s="22">
        <f>단가대비표!V169</f>
        <v>0</v>
      </c>
      <c r="J613" s="25">
        <f>TRUNC(I613*D613,1)</f>
        <v>0</v>
      </c>
      <c r="K613" s="22">
        <f t="shared" si="101"/>
        <v>0</v>
      </c>
      <c r="L613" s="25">
        <f t="shared" si="101"/>
        <v>0</v>
      </c>
      <c r="M613" s="19" t="s">
        <v>52</v>
      </c>
      <c r="N613" s="1" t="s">
        <v>1596</v>
      </c>
      <c r="O613" s="1" t="s">
        <v>639</v>
      </c>
      <c r="P613" s="1" t="s">
        <v>67</v>
      </c>
      <c r="Q613" s="1" t="s">
        <v>67</v>
      </c>
      <c r="R613" s="1" t="s">
        <v>66</v>
      </c>
      <c r="V613">
        <v>1</v>
      </c>
      <c r="AV613" s="1" t="s">
        <v>52</v>
      </c>
      <c r="AW613" s="1" t="s">
        <v>1758</v>
      </c>
      <c r="AX613" s="1" t="s">
        <v>52</v>
      </c>
      <c r="AY613" s="1" t="s">
        <v>52</v>
      </c>
      <c r="AZ613" s="1" t="s">
        <v>52</v>
      </c>
    </row>
    <row r="614" spans="1:52" ht="30" customHeight="1" x14ac:dyDescent="0.3">
      <c r="A614" s="19" t="s">
        <v>1556</v>
      </c>
      <c r="B614" s="19" t="s">
        <v>634</v>
      </c>
      <c r="C614" s="19" t="s">
        <v>635</v>
      </c>
      <c r="D614" s="20">
        <v>2.7000000000000001E-3</v>
      </c>
      <c r="E614" s="22">
        <f>단가대비표!O167</f>
        <v>0</v>
      </c>
      <c r="F614" s="25">
        <f>TRUNC(E614*D614,1)</f>
        <v>0</v>
      </c>
      <c r="G614" s="22">
        <f>단가대비표!P167</f>
        <v>0</v>
      </c>
      <c r="H614" s="25">
        <f>TRUNC(G614*D614,1)</f>
        <v>0</v>
      </c>
      <c r="I614" s="22">
        <f>단가대비표!V167</f>
        <v>0</v>
      </c>
      <c r="J614" s="25">
        <f>TRUNC(I614*D614,1)</f>
        <v>0</v>
      </c>
      <c r="K614" s="22">
        <f t="shared" si="101"/>
        <v>0</v>
      </c>
      <c r="L614" s="25">
        <f t="shared" si="101"/>
        <v>0</v>
      </c>
      <c r="M614" s="19" t="s">
        <v>52</v>
      </c>
      <c r="N614" s="1" t="s">
        <v>1596</v>
      </c>
      <c r="O614" s="1" t="s">
        <v>1557</v>
      </c>
      <c r="P614" s="1" t="s">
        <v>67</v>
      </c>
      <c r="Q614" s="1" t="s">
        <v>67</v>
      </c>
      <c r="R614" s="1" t="s">
        <v>66</v>
      </c>
      <c r="V614">
        <v>1</v>
      </c>
      <c r="AV614" s="1" t="s">
        <v>52</v>
      </c>
      <c r="AW614" s="1" t="s">
        <v>1759</v>
      </c>
      <c r="AX614" s="1" t="s">
        <v>52</v>
      </c>
      <c r="AY614" s="1" t="s">
        <v>52</v>
      </c>
      <c r="AZ614" s="1" t="s">
        <v>52</v>
      </c>
    </row>
    <row r="615" spans="1:52" ht="30" customHeight="1" x14ac:dyDescent="0.3">
      <c r="A615" s="19" t="s">
        <v>647</v>
      </c>
      <c r="B615" s="19" t="s">
        <v>648</v>
      </c>
      <c r="C615" s="19" t="s">
        <v>630</v>
      </c>
      <c r="D615" s="20">
        <v>1</v>
      </c>
      <c r="E615" s="22">
        <f>TRUNC(SUMIF(V611:V615, RIGHTB(O615, 1), H611:H615)*U615, 2)</f>
        <v>0</v>
      </c>
      <c r="F615" s="25">
        <f>TRUNC(E615*D615,1)</f>
        <v>0</v>
      </c>
      <c r="G615" s="22">
        <v>0</v>
      </c>
      <c r="H615" s="25">
        <f>TRUNC(G615*D615,1)</f>
        <v>0</v>
      </c>
      <c r="I615" s="22">
        <v>0</v>
      </c>
      <c r="J615" s="25">
        <f>TRUNC(I615*D615,1)</f>
        <v>0</v>
      </c>
      <c r="K615" s="22">
        <f t="shared" si="101"/>
        <v>0</v>
      </c>
      <c r="L615" s="25">
        <f t="shared" si="101"/>
        <v>0</v>
      </c>
      <c r="M615" s="19" t="s">
        <v>52</v>
      </c>
      <c r="N615" s="1" t="s">
        <v>1596</v>
      </c>
      <c r="O615" s="1" t="s">
        <v>649</v>
      </c>
      <c r="P615" s="1" t="s">
        <v>67</v>
      </c>
      <c r="Q615" s="1" t="s">
        <v>67</v>
      </c>
      <c r="R615" s="1" t="s">
        <v>67</v>
      </c>
      <c r="S615">
        <v>1</v>
      </c>
      <c r="T615">
        <v>0</v>
      </c>
      <c r="U615">
        <v>0.03</v>
      </c>
      <c r="AV615" s="1" t="s">
        <v>52</v>
      </c>
      <c r="AW615" s="1" t="s">
        <v>1760</v>
      </c>
      <c r="AX615" s="1" t="s">
        <v>52</v>
      </c>
      <c r="AY615" s="1" t="s">
        <v>52</v>
      </c>
      <c r="AZ615" s="1" t="s">
        <v>52</v>
      </c>
    </row>
    <row r="616" spans="1:52" ht="30" customHeight="1" x14ac:dyDescent="0.3">
      <c r="A616" s="19" t="s">
        <v>1027</v>
      </c>
      <c r="B616" s="19" t="s">
        <v>52</v>
      </c>
      <c r="C616" s="19" t="s">
        <v>52</v>
      </c>
      <c r="D616" s="20"/>
      <c r="E616" s="22"/>
      <c r="F616" s="25">
        <f>TRUNC(SUMIF(N611:N615, N610, F611:F615),0)</f>
        <v>0</v>
      </c>
      <c r="G616" s="22"/>
      <c r="H616" s="25">
        <f>TRUNC(SUMIF(N611:N615, N610, H611:H615),0)</f>
        <v>0</v>
      </c>
      <c r="I616" s="22"/>
      <c r="J616" s="25">
        <f>TRUNC(SUMIF(N611:N615, N610, J611:J615),0)</f>
        <v>0</v>
      </c>
      <c r="K616" s="22"/>
      <c r="L616" s="25">
        <f>F616+H616+J616</f>
        <v>0</v>
      </c>
      <c r="M616" s="19" t="s">
        <v>52</v>
      </c>
      <c r="N616" s="1" t="s">
        <v>117</v>
      </c>
      <c r="O616" s="1" t="s">
        <v>117</v>
      </c>
      <c r="P616" s="1" t="s">
        <v>52</v>
      </c>
      <c r="Q616" s="1" t="s">
        <v>52</v>
      </c>
      <c r="R616" s="1" t="s">
        <v>52</v>
      </c>
      <c r="AV616" s="1" t="s">
        <v>52</v>
      </c>
      <c r="AW616" s="1" t="s">
        <v>52</v>
      </c>
      <c r="AX616" s="1" t="s">
        <v>52</v>
      </c>
      <c r="AY616" s="1" t="s">
        <v>52</v>
      </c>
      <c r="AZ616" s="1" t="s">
        <v>52</v>
      </c>
    </row>
    <row r="617" spans="1:52" ht="30" customHeight="1" x14ac:dyDescent="0.3">
      <c r="A617" s="20"/>
      <c r="B617" s="20"/>
      <c r="C617" s="20"/>
      <c r="D617" s="20"/>
      <c r="E617" s="22"/>
      <c r="F617" s="25"/>
      <c r="G617" s="22"/>
      <c r="H617" s="25"/>
      <c r="I617" s="22"/>
      <c r="J617" s="25"/>
      <c r="K617" s="22"/>
      <c r="L617" s="25"/>
      <c r="M617" s="20"/>
    </row>
    <row r="618" spans="1:52" ht="30" customHeight="1" x14ac:dyDescent="0.3">
      <c r="A618" s="16" t="s">
        <v>1761</v>
      </c>
      <c r="B618" s="17"/>
      <c r="C618" s="17"/>
      <c r="D618" s="17"/>
      <c r="E618" s="21"/>
      <c r="F618" s="24"/>
      <c r="G618" s="21"/>
      <c r="H618" s="24"/>
      <c r="I618" s="21"/>
      <c r="J618" s="24"/>
      <c r="K618" s="21"/>
      <c r="L618" s="24"/>
      <c r="M618" s="18"/>
      <c r="N618" s="1" t="s">
        <v>712</v>
      </c>
    </row>
    <row r="619" spans="1:52" ht="30" customHeight="1" x14ac:dyDescent="0.3">
      <c r="A619" s="19" t="s">
        <v>715</v>
      </c>
      <c r="B619" s="19" t="s">
        <v>634</v>
      </c>
      <c r="C619" s="19" t="s">
        <v>635</v>
      </c>
      <c r="D619" s="20">
        <v>0.35199999999999998</v>
      </c>
      <c r="E619" s="22">
        <f>단가대비표!O179</f>
        <v>0</v>
      </c>
      <c r="F619" s="25">
        <f>TRUNC(E619*D619,1)</f>
        <v>0</v>
      </c>
      <c r="G619" s="22">
        <f>단가대비표!P179</f>
        <v>0</v>
      </c>
      <c r="H619" s="25">
        <f>TRUNC(G619*D619,1)</f>
        <v>0</v>
      </c>
      <c r="I619" s="22">
        <f>단가대비표!V179</f>
        <v>0</v>
      </c>
      <c r="J619" s="25">
        <f>TRUNC(I619*D619,1)</f>
        <v>0</v>
      </c>
      <c r="K619" s="22">
        <f>TRUNC(E619+G619+I619,1)</f>
        <v>0</v>
      </c>
      <c r="L619" s="25">
        <f>TRUNC(F619+H619+J619,1)</f>
        <v>0</v>
      </c>
      <c r="M619" s="19" t="s">
        <v>52</v>
      </c>
      <c r="N619" s="1" t="s">
        <v>712</v>
      </c>
      <c r="O619" s="1" t="s">
        <v>716</v>
      </c>
      <c r="P619" s="1" t="s">
        <v>67</v>
      </c>
      <c r="Q619" s="1" t="s">
        <v>67</v>
      </c>
      <c r="R619" s="1" t="s">
        <v>66</v>
      </c>
      <c r="V619">
        <v>1</v>
      </c>
      <c r="AV619" s="1" t="s">
        <v>52</v>
      </c>
      <c r="AW619" s="1" t="s">
        <v>1762</v>
      </c>
      <c r="AX619" s="1" t="s">
        <v>52</v>
      </c>
      <c r="AY619" s="1" t="s">
        <v>52</v>
      </c>
      <c r="AZ619" s="1" t="s">
        <v>52</v>
      </c>
    </row>
    <row r="620" spans="1:52" ht="30" customHeight="1" x14ac:dyDescent="0.3">
      <c r="A620" s="19" t="s">
        <v>647</v>
      </c>
      <c r="B620" s="19" t="s">
        <v>1032</v>
      </c>
      <c r="C620" s="19" t="s">
        <v>630</v>
      </c>
      <c r="D620" s="20">
        <v>1</v>
      </c>
      <c r="E620" s="22">
        <f>TRUNC(SUMIF(V619:V620, RIGHTB(O620, 1), H619:H620)*U620, 2)</f>
        <v>0</v>
      </c>
      <c r="F620" s="25">
        <f>TRUNC(E620*D620,1)</f>
        <v>0</v>
      </c>
      <c r="G620" s="22">
        <v>0</v>
      </c>
      <c r="H620" s="25">
        <f>TRUNC(G620*D620,1)</f>
        <v>0</v>
      </c>
      <c r="I620" s="22">
        <v>0</v>
      </c>
      <c r="J620" s="25">
        <f>TRUNC(I620*D620,1)</f>
        <v>0</v>
      </c>
      <c r="K620" s="22">
        <f>TRUNC(E620+G620+I620,1)</f>
        <v>0</v>
      </c>
      <c r="L620" s="25">
        <f>TRUNC(F620+H620+J620,1)</f>
        <v>0</v>
      </c>
      <c r="M620" s="19" t="s">
        <v>52</v>
      </c>
      <c r="N620" s="1" t="s">
        <v>712</v>
      </c>
      <c r="O620" s="1" t="s">
        <v>649</v>
      </c>
      <c r="P620" s="1" t="s">
        <v>67</v>
      </c>
      <c r="Q620" s="1" t="s">
        <v>67</v>
      </c>
      <c r="R620" s="1" t="s">
        <v>67</v>
      </c>
      <c r="S620">
        <v>1</v>
      </c>
      <c r="T620">
        <v>0</v>
      </c>
      <c r="U620">
        <v>0.02</v>
      </c>
      <c r="AV620" s="1" t="s">
        <v>52</v>
      </c>
      <c r="AW620" s="1" t="s">
        <v>1763</v>
      </c>
      <c r="AX620" s="1" t="s">
        <v>52</v>
      </c>
      <c r="AY620" s="1" t="s">
        <v>52</v>
      </c>
      <c r="AZ620" s="1" t="s">
        <v>52</v>
      </c>
    </row>
    <row r="621" spans="1:52" ht="30" customHeight="1" x14ac:dyDescent="0.3">
      <c r="A621" s="19" t="s">
        <v>1027</v>
      </c>
      <c r="B621" s="19" t="s">
        <v>52</v>
      </c>
      <c r="C621" s="19" t="s">
        <v>52</v>
      </c>
      <c r="D621" s="20"/>
      <c r="E621" s="22"/>
      <c r="F621" s="25">
        <f>TRUNC(SUMIF(N619:N620, N618, F619:F620),0)</f>
        <v>0</v>
      </c>
      <c r="G621" s="22"/>
      <c r="H621" s="25">
        <f>TRUNC(SUMIF(N619:N620, N618, H619:H620),0)</f>
        <v>0</v>
      </c>
      <c r="I621" s="22"/>
      <c r="J621" s="25">
        <f>TRUNC(SUMIF(N619:N620, N618, J619:J620),0)</f>
        <v>0</v>
      </c>
      <c r="K621" s="22"/>
      <c r="L621" s="25">
        <f>F621+H621+J621</f>
        <v>0</v>
      </c>
      <c r="M621" s="19" t="s">
        <v>52</v>
      </c>
      <c r="N621" s="1" t="s">
        <v>117</v>
      </c>
      <c r="O621" s="1" t="s">
        <v>117</v>
      </c>
      <c r="P621" s="1" t="s">
        <v>52</v>
      </c>
      <c r="Q621" s="1" t="s">
        <v>52</v>
      </c>
      <c r="R621" s="1" t="s">
        <v>52</v>
      </c>
      <c r="AV621" s="1" t="s">
        <v>52</v>
      </c>
      <c r="AW621" s="1" t="s">
        <v>52</v>
      </c>
      <c r="AX621" s="1" t="s">
        <v>52</v>
      </c>
      <c r="AY621" s="1" t="s">
        <v>52</v>
      </c>
      <c r="AZ621" s="1" t="s">
        <v>52</v>
      </c>
    </row>
    <row r="622" spans="1:52" ht="30" customHeight="1" x14ac:dyDescent="0.3">
      <c r="A622" s="20"/>
      <c r="B622" s="20"/>
      <c r="C622" s="20"/>
      <c r="D622" s="20"/>
      <c r="E622" s="22"/>
      <c r="F622" s="25"/>
      <c r="G622" s="22"/>
      <c r="H622" s="25"/>
      <c r="I622" s="22"/>
      <c r="J622" s="25"/>
      <c r="K622" s="22"/>
      <c r="L622" s="25"/>
      <c r="M622" s="20"/>
    </row>
    <row r="623" spans="1:52" ht="30" customHeight="1" x14ac:dyDescent="0.3">
      <c r="A623" s="16" t="s">
        <v>1764</v>
      </c>
      <c r="B623" s="17"/>
      <c r="C623" s="17"/>
      <c r="D623" s="17"/>
      <c r="E623" s="21"/>
      <c r="F623" s="24"/>
      <c r="G623" s="21"/>
      <c r="H623" s="24"/>
      <c r="I623" s="21"/>
      <c r="J623" s="24"/>
      <c r="K623" s="21"/>
      <c r="L623" s="24"/>
      <c r="M623" s="18"/>
      <c r="N623" s="1" t="s">
        <v>744</v>
      </c>
    </row>
    <row r="624" spans="1:52" ht="30" customHeight="1" x14ac:dyDescent="0.3">
      <c r="A624" s="19" t="s">
        <v>641</v>
      </c>
      <c r="B624" s="19" t="s">
        <v>634</v>
      </c>
      <c r="C624" s="19" t="s">
        <v>635</v>
      </c>
      <c r="D624" s="20">
        <v>1.2E-2</v>
      </c>
      <c r="E624" s="22">
        <f>단가대비표!O172</f>
        <v>0</v>
      </c>
      <c r="F624" s="25">
        <f>TRUNC(E624*D624,1)</f>
        <v>0</v>
      </c>
      <c r="G624" s="22">
        <f>단가대비표!P172</f>
        <v>0</v>
      </c>
      <c r="H624" s="25">
        <f>TRUNC(G624*D624,1)</f>
        <v>0</v>
      </c>
      <c r="I624" s="22">
        <f>단가대비표!V172</f>
        <v>0</v>
      </c>
      <c r="J624" s="25">
        <f>TRUNC(I624*D624,1)</f>
        <v>0</v>
      </c>
      <c r="K624" s="22">
        <f t="shared" ref="K624:L626" si="102">TRUNC(E624+G624+I624,1)</f>
        <v>0</v>
      </c>
      <c r="L624" s="25">
        <f t="shared" si="102"/>
        <v>0</v>
      </c>
      <c r="M624" s="19" t="s">
        <v>52</v>
      </c>
      <c r="N624" s="1" t="s">
        <v>744</v>
      </c>
      <c r="O624" s="1" t="s">
        <v>642</v>
      </c>
      <c r="P624" s="1" t="s">
        <v>67</v>
      </c>
      <c r="Q624" s="1" t="s">
        <v>67</v>
      </c>
      <c r="R624" s="1" t="s">
        <v>66</v>
      </c>
      <c r="V624">
        <v>1</v>
      </c>
      <c r="AV624" s="1" t="s">
        <v>52</v>
      </c>
      <c r="AW624" s="1" t="s">
        <v>1766</v>
      </c>
      <c r="AX624" s="1" t="s">
        <v>52</v>
      </c>
      <c r="AY624" s="1" t="s">
        <v>52</v>
      </c>
      <c r="AZ624" s="1" t="s">
        <v>52</v>
      </c>
    </row>
    <row r="625" spans="1:52" ht="30" customHeight="1" x14ac:dyDescent="0.3">
      <c r="A625" s="19" t="s">
        <v>633</v>
      </c>
      <c r="B625" s="19" t="s">
        <v>634</v>
      </c>
      <c r="C625" s="19" t="s">
        <v>635</v>
      </c>
      <c r="D625" s="20">
        <v>8.0000000000000002E-3</v>
      </c>
      <c r="E625" s="22">
        <f>단가대비표!O166</f>
        <v>0</v>
      </c>
      <c r="F625" s="25">
        <f>TRUNC(E625*D625,1)</f>
        <v>0</v>
      </c>
      <c r="G625" s="22">
        <f>단가대비표!P166</f>
        <v>0</v>
      </c>
      <c r="H625" s="25">
        <f>TRUNC(G625*D625,1)</f>
        <v>0</v>
      </c>
      <c r="I625" s="22">
        <f>단가대비표!V166</f>
        <v>0</v>
      </c>
      <c r="J625" s="25">
        <f>TRUNC(I625*D625,1)</f>
        <v>0</v>
      </c>
      <c r="K625" s="22">
        <f t="shared" si="102"/>
        <v>0</v>
      </c>
      <c r="L625" s="25">
        <f t="shared" si="102"/>
        <v>0</v>
      </c>
      <c r="M625" s="19" t="s">
        <v>52</v>
      </c>
      <c r="N625" s="1" t="s">
        <v>744</v>
      </c>
      <c r="O625" s="1" t="s">
        <v>636</v>
      </c>
      <c r="P625" s="1" t="s">
        <v>67</v>
      </c>
      <c r="Q625" s="1" t="s">
        <v>67</v>
      </c>
      <c r="R625" s="1" t="s">
        <v>66</v>
      </c>
      <c r="V625">
        <v>1</v>
      </c>
      <c r="AV625" s="1" t="s">
        <v>52</v>
      </c>
      <c r="AW625" s="1" t="s">
        <v>1767</v>
      </c>
      <c r="AX625" s="1" t="s">
        <v>52</v>
      </c>
      <c r="AY625" s="1" t="s">
        <v>52</v>
      </c>
      <c r="AZ625" s="1" t="s">
        <v>52</v>
      </c>
    </row>
    <row r="626" spans="1:52" ht="30" customHeight="1" x14ac:dyDescent="0.3">
      <c r="A626" s="19" t="s">
        <v>647</v>
      </c>
      <c r="B626" s="19" t="s">
        <v>1032</v>
      </c>
      <c r="C626" s="19" t="s">
        <v>630</v>
      </c>
      <c r="D626" s="20">
        <v>1</v>
      </c>
      <c r="E626" s="22">
        <f>TRUNC(SUMIF(V624:V626, RIGHTB(O626, 1), H624:H626)*U626, 2)</f>
        <v>0</v>
      </c>
      <c r="F626" s="25">
        <f>TRUNC(E626*D626,1)</f>
        <v>0</v>
      </c>
      <c r="G626" s="22">
        <v>0</v>
      </c>
      <c r="H626" s="25">
        <f>TRUNC(G626*D626,1)</f>
        <v>0</v>
      </c>
      <c r="I626" s="22">
        <v>0</v>
      </c>
      <c r="J626" s="25">
        <f>TRUNC(I626*D626,1)</f>
        <v>0</v>
      </c>
      <c r="K626" s="22">
        <f t="shared" si="102"/>
        <v>0</v>
      </c>
      <c r="L626" s="25">
        <f t="shared" si="102"/>
        <v>0</v>
      </c>
      <c r="M626" s="19" t="s">
        <v>52</v>
      </c>
      <c r="N626" s="1" t="s">
        <v>744</v>
      </c>
      <c r="O626" s="1" t="s">
        <v>649</v>
      </c>
      <c r="P626" s="1" t="s">
        <v>67</v>
      </c>
      <c r="Q626" s="1" t="s">
        <v>67</v>
      </c>
      <c r="R626" s="1" t="s">
        <v>67</v>
      </c>
      <c r="S626">
        <v>1</v>
      </c>
      <c r="T626">
        <v>0</v>
      </c>
      <c r="U626">
        <v>0.02</v>
      </c>
      <c r="AV626" s="1" t="s">
        <v>52</v>
      </c>
      <c r="AW626" s="1" t="s">
        <v>1768</v>
      </c>
      <c r="AX626" s="1" t="s">
        <v>52</v>
      </c>
      <c r="AY626" s="1" t="s">
        <v>52</v>
      </c>
      <c r="AZ626" s="1" t="s">
        <v>52</v>
      </c>
    </row>
    <row r="627" spans="1:52" ht="30" customHeight="1" x14ac:dyDescent="0.3">
      <c r="A627" s="19" t="s">
        <v>1027</v>
      </c>
      <c r="B627" s="19" t="s">
        <v>52</v>
      </c>
      <c r="C627" s="19" t="s">
        <v>52</v>
      </c>
      <c r="D627" s="20"/>
      <c r="E627" s="22"/>
      <c r="F627" s="25">
        <f>TRUNC(SUMIF(N624:N626, N623, F624:F626),0)</f>
        <v>0</v>
      </c>
      <c r="G627" s="22"/>
      <c r="H627" s="25">
        <f>TRUNC(SUMIF(N624:N626, N623, H624:H626),0)</f>
        <v>0</v>
      </c>
      <c r="I627" s="22"/>
      <c r="J627" s="25">
        <f>TRUNC(SUMIF(N624:N626, N623, J624:J626),0)</f>
        <v>0</v>
      </c>
      <c r="K627" s="22"/>
      <c r="L627" s="25">
        <f>F627+H627+J627</f>
        <v>0</v>
      </c>
      <c r="M627" s="19" t="s">
        <v>52</v>
      </c>
      <c r="N627" s="1" t="s">
        <v>117</v>
      </c>
      <c r="O627" s="1" t="s">
        <v>117</v>
      </c>
      <c r="P627" s="1" t="s">
        <v>52</v>
      </c>
      <c r="Q627" s="1" t="s">
        <v>52</v>
      </c>
      <c r="R627" s="1" t="s">
        <v>52</v>
      </c>
      <c r="AV627" s="1" t="s">
        <v>52</v>
      </c>
      <c r="AW627" s="1" t="s">
        <v>52</v>
      </c>
      <c r="AX627" s="1" t="s">
        <v>52</v>
      </c>
      <c r="AY627" s="1" t="s">
        <v>52</v>
      </c>
      <c r="AZ627" s="1" t="s">
        <v>52</v>
      </c>
    </row>
    <row r="628" spans="1:52" ht="30" customHeight="1" x14ac:dyDescent="0.3">
      <c r="A628" s="20"/>
      <c r="B628" s="20"/>
      <c r="C628" s="20"/>
      <c r="D628" s="20"/>
      <c r="E628" s="22"/>
      <c r="F628" s="25"/>
      <c r="G628" s="22"/>
      <c r="H628" s="25"/>
      <c r="I628" s="22"/>
      <c r="J628" s="25"/>
      <c r="K628" s="22"/>
      <c r="L628" s="25"/>
      <c r="M628" s="20"/>
    </row>
    <row r="629" spans="1:52" ht="30" customHeight="1" x14ac:dyDescent="0.3">
      <c r="A629" s="16" t="s">
        <v>1769</v>
      </c>
      <c r="B629" s="17"/>
      <c r="C629" s="17"/>
      <c r="D629" s="17"/>
      <c r="E629" s="21"/>
      <c r="F629" s="24"/>
      <c r="G629" s="21"/>
      <c r="H629" s="24"/>
      <c r="I629" s="21"/>
      <c r="J629" s="24"/>
      <c r="K629" s="21"/>
      <c r="L629" s="24"/>
      <c r="M629" s="18"/>
      <c r="N629" s="1" t="s">
        <v>747</v>
      </c>
    </row>
    <row r="630" spans="1:52" ht="30" customHeight="1" x14ac:dyDescent="0.3">
      <c r="A630" s="19" t="s">
        <v>641</v>
      </c>
      <c r="B630" s="19" t="s">
        <v>634</v>
      </c>
      <c r="C630" s="19" t="s">
        <v>635</v>
      </c>
      <c r="D630" s="20">
        <v>1.2999999999999999E-2</v>
      </c>
      <c r="E630" s="22">
        <f>단가대비표!O172</f>
        <v>0</v>
      </c>
      <c r="F630" s="25">
        <f>TRUNC(E630*D630,1)</f>
        <v>0</v>
      </c>
      <c r="G630" s="22">
        <f>단가대비표!P172</f>
        <v>0</v>
      </c>
      <c r="H630" s="25">
        <f>TRUNC(G630*D630,1)</f>
        <v>0</v>
      </c>
      <c r="I630" s="22">
        <f>단가대비표!V172</f>
        <v>0</v>
      </c>
      <c r="J630" s="25">
        <f>TRUNC(I630*D630,1)</f>
        <v>0</v>
      </c>
      <c r="K630" s="22">
        <f t="shared" ref="K630:L632" si="103">TRUNC(E630+G630+I630,1)</f>
        <v>0</v>
      </c>
      <c r="L630" s="25">
        <f t="shared" si="103"/>
        <v>0</v>
      </c>
      <c r="M630" s="19" t="s">
        <v>52</v>
      </c>
      <c r="N630" s="1" t="s">
        <v>747</v>
      </c>
      <c r="O630" s="1" t="s">
        <v>642</v>
      </c>
      <c r="P630" s="1" t="s">
        <v>67</v>
      </c>
      <c r="Q630" s="1" t="s">
        <v>67</v>
      </c>
      <c r="R630" s="1" t="s">
        <v>66</v>
      </c>
      <c r="V630">
        <v>1</v>
      </c>
      <c r="AV630" s="1" t="s">
        <v>52</v>
      </c>
      <c r="AW630" s="1" t="s">
        <v>1770</v>
      </c>
      <c r="AX630" s="1" t="s">
        <v>52</v>
      </c>
      <c r="AY630" s="1" t="s">
        <v>52</v>
      </c>
      <c r="AZ630" s="1" t="s">
        <v>52</v>
      </c>
    </row>
    <row r="631" spans="1:52" ht="30" customHeight="1" x14ac:dyDescent="0.3">
      <c r="A631" s="19" t="s">
        <v>633</v>
      </c>
      <c r="B631" s="19" t="s">
        <v>634</v>
      </c>
      <c r="C631" s="19" t="s">
        <v>635</v>
      </c>
      <c r="D631" s="20">
        <v>8.9999999999999993E-3</v>
      </c>
      <c r="E631" s="22">
        <f>단가대비표!O166</f>
        <v>0</v>
      </c>
      <c r="F631" s="25">
        <f>TRUNC(E631*D631,1)</f>
        <v>0</v>
      </c>
      <c r="G631" s="22">
        <f>단가대비표!P166</f>
        <v>0</v>
      </c>
      <c r="H631" s="25">
        <f>TRUNC(G631*D631,1)</f>
        <v>0</v>
      </c>
      <c r="I631" s="22">
        <f>단가대비표!V166</f>
        <v>0</v>
      </c>
      <c r="J631" s="25">
        <f>TRUNC(I631*D631,1)</f>
        <v>0</v>
      </c>
      <c r="K631" s="22">
        <f t="shared" si="103"/>
        <v>0</v>
      </c>
      <c r="L631" s="25">
        <f t="shared" si="103"/>
        <v>0</v>
      </c>
      <c r="M631" s="19" t="s">
        <v>52</v>
      </c>
      <c r="N631" s="1" t="s">
        <v>747</v>
      </c>
      <c r="O631" s="1" t="s">
        <v>636</v>
      </c>
      <c r="P631" s="1" t="s">
        <v>67</v>
      </c>
      <c r="Q631" s="1" t="s">
        <v>67</v>
      </c>
      <c r="R631" s="1" t="s">
        <v>66</v>
      </c>
      <c r="V631">
        <v>1</v>
      </c>
      <c r="AV631" s="1" t="s">
        <v>52</v>
      </c>
      <c r="AW631" s="1" t="s">
        <v>1771</v>
      </c>
      <c r="AX631" s="1" t="s">
        <v>52</v>
      </c>
      <c r="AY631" s="1" t="s">
        <v>52</v>
      </c>
      <c r="AZ631" s="1" t="s">
        <v>52</v>
      </c>
    </row>
    <row r="632" spans="1:52" ht="30" customHeight="1" x14ac:dyDescent="0.3">
      <c r="A632" s="19" t="s">
        <v>647</v>
      </c>
      <c r="B632" s="19" t="s">
        <v>1032</v>
      </c>
      <c r="C632" s="19" t="s">
        <v>630</v>
      </c>
      <c r="D632" s="20">
        <v>1</v>
      </c>
      <c r="E632" s="22">
        <f>TRUNC(SUMIF(V630:V632, RIGHTB(O632, 1), H630:H632)*U632, 2)</f>
        <v>0</v>
      </c>
      <c r="F632" s="25">
        <f>TRUNC(E632*D632,1)</f>
        <v>0</v>
      </c>
      <c r="G632" s="22">
        <v>0</v>
      </c>
      <c r="H632" s="25">
        <f>TRUNC(G632*D632,1)</f>
        <v>0</v>
      </c>
      <c r="I632" s="22">
        <v>0</v>
      </c>
      <c r="J632" s="25">
        <f>TRUNC(I632*D632,1)</f>
        <v>0</v>
      </c>
      <c r="K632" s="22">
        <f t="shared" si="103"/>
        <v>0</v>
      </c>
      <c r="L632" s="25">
        <f t="shared" si="103"/>
        <v>0</v>
      </c>
      <c r="M632" s="19" t="s">
        <v>52</v>
      </c>
      <c r="N632" s="1" t="s">
        <v>747</v>
      </c>
      <c r="O632" s="1" t="s">
        <v>649</v>
      </c>
      <c r="P632" s="1" t="s">
        <v>67</v>
      </c>
      <c r="Q632" s="1" t="s">
        <v>67</v>
      </c>
      <c r="R632" s="1" t="s">
        <v>67</v>
      </c>
      <c r="S632">
        <v>1</v>
      </c>
      <c r="T632">
        <v>0</v>
      </c>
      <c r="U632">
        <v>0.02</v>
      </c>
      <c r="AV632" s="1" t="s">
        <v>52</v>
      </c>
      <c r="AW632" s="1" t="s">
        <v>1772</v>
      </c>
      <c r="AX632" s="1" t="s">
        <v>52</v>
      </c>
      <c r="AY632" s="1" t="s">
        <v>52</v>
      </c>
      <c r="AZ632" s="1" t="s">
        <v>52</v>
      </c>
    </row>
    <row r="633" spans="1:52" ht="30" customHeight="1" x14ac:dyDescent="0.3">
      <c r="A633" s="19" t="s">
        <v>1027</v>
      </c>
      <c r="B633" s="19" t="s">
        <v>52</v>
      </c>
      <c r="C633" s="19" t="s">
        <v>52</v>
      </c>
      <c r="D633" s="20"/>
      <c r="E633" s="22"/>
      <c r="F633" s="25">
        <f>TRUNC(SUMIF(N630:N632, N629, F630:F632),0)</f>
        <v>0</v>
      </c>
      <c r="G633" s="22"/>
      <c r="H633" s="25">
        <f>TRUNC(SUMIF(N630:N632, N629, H630:H632),0)</f>
        <v>0</v>
      </c>
      <c r="I633" s="22"/>
      <c r="J633" s="25">
        <f>TRUNC(SUMIF(N630:N632, N629, J630:J632),0)</f>
        <v>0</v>
      </c>
      <c r="K633" s="22"/>
      <c r="L633" s="25">
        <f>F633+H633+J633</f>
        <v>0</v>
      </c>
      <c r="M633" s="19" t="s">
        <v>52</v>
      </c>
      <c r="N633" s="1" t="s">
        <v>117</v>
      </c>
      <c r="O633" s="1" t="s">
        <v>117</v>
      </c>
      <c r="P633" s="1" t="s">
        <v>52</v>
      </c>
      <c r="Q633" s="1" t="s">
        <v>52</v>
      </c>
      <c r="R633" s="1" t="s">
        <v>52</v>
      </c>
      <c r="AV633" s="1" t="s">
        <v>52</v>
      </c>
      <c r="AW633" s="1" t="s">
        <v>52</v>
      </c>
      <c r="AX633" s="1" t="s">
        <v>52</v>
      </c>
      <c r="AY633" s="1" t="s">
        <v>52</v>
      </c>
      <c r="AZ633" s="1" t="s">
        <v>52</v>
      </c>
    </row>
    <row r="634" spans="1:52" ht="30" customHeight="1" x14ac:dyDescent="0.3">
      <c r="A634" s="20"/>
      <c r="B634" s="20"/>
      <c r="C634" s="20"/>
      <c r="D634" s="20"/>
      <c r="E634" s="22"/>
      <c r="F634" s="25"/>
      <c r="G634" s="22"/>
      <c r="H634" s="25"/>
      <c r="I634" s="22"/>
      <c r="J634" s="25"/>
      <c r="K634" s="22"/>
      <c r="L634" s="25"/>
      <c r="M634" s="20"/>
    </row>
    <row r="635" spans="1:52" ht="30" customHeight="1" x14ac:dyDescent="0.3">
      <c r="A635" s="16" t="s">
        <v>1773</v>
      </c>
      <c r="B635" s="17"/>
      <c r="C635" s="17"/>
      <c r="D635" s="17"/>
      <c r="E635" s="21"/>
      <c r="F635" s="24"/>
      <c r="G635" s="21"/>
      <c r="H635" s="24"/>
      <c r="I635" s="21"/>
      <c r="J635" s="24"/>
      <c r="K635" s="21"/>
      <c r="L635" s="24"/>
      <c r="M635" s="18"/>
      <c r="N635" s="1" t="s">
        <v>750</v>
      </c>
    </row>
    <row r="636" spans="1:52" ht="30" customHeight="1" x14ac:dyDescent="0.3">
      <c r="A636" s="19" t="s">
        <v>641</v>
      </c>
      <c r="B636" s="19" t="s">
        <v>634</v>
      </c>
      <c r="C636" s="19" t="s">
        <v>635</v>
      </c>
      <c r="D636" s="20">
        <v>1.7000000000000001E-2</v>
      </c>
      <c r="E636" s="22">
        <f>단가대비표!O172</f>
        <v>0</v>
      </c>
      <c r="F636" s="25">
        <f>TRUNC(E636*D636,1)</f>
        <v>0</v>
      </c>
      <c r="G636" s="22">
        <f>단가대비표!P172</f>
        <v>0</v>
      </c>
      <c r="H636" s="25">
        <f>TRUNC(G636*D636,1)</f>
        <v>0</v>
      </c>
      <c r="I636" s="22">
        <f>단가대비표!V172</f>
        <v>0</v>
      </c>
      <c r="J636" s="25">
        <f>TRUNC(I636*D636,1)</f>
        <v>0</v>
      </c>
      <c r="K636" s="22">
        <f t="shared" ref="K636:L638" si="104">TRUNC(E636+G636+I636,1)</f>
        <v>0</v>
      </c>
      <c r="L636" s="25">
        <f t="shared" si="104"/>
        <v>0</v>
      </c>
      <c r="M636" s="19" t="s">
        <v>52</v>
      </c>
      <c r="N636" s="1" t="s">
        <v>750</v>
      </c>
      <c r="O636" s="1" t="s">
        <v>642</v>
      </c>
      <c r="P636" s="1" t="s">
        <v>67</v>
      </c>
      <c r="Q636" s="1" t="s">
        <v>67</v>
      </c>
      <c r="R636" s="1" t="s">
        <v>66</v>
      </c>
      <c r="V636">
        <v>1</v>
      </c>
      <c r="AV636" s="1" t="s">
        <v>52</v>
      </c>
      <c r="AW636" s="1" t="s">
        <v>1774</v>
      </c>
      <c r="AX636" s="1" t="s">
        <v>52</v>
      </c>
      <c r="AY636" s="1" t="s">
        <v>52</v>
      </c>
      <c r="AZ636" s="1" t="s">
        <v>52</v>
      </c>
    </row>
    <row r="637" spans="1:52" ht="30" customHeight="1" x14ac:dyDescent="0.3">
      <c r="A637" s="19" t="s">
        <v>633</v>
      </c>
      <c r="B637" s="19" t="s">
        <v>634</v>
      </c>
      <c r="C637" s="19" t="s">
        <v>635</v>
      </c>
      <c r="D637" s="20">
        <v>1.0999999999999999E-2</v>
      </c>
      <c r="E637" s="22">
        <f>단가대비표!O166</f>
        <v>0</v>
      </c>
      <c r="F637" s="25">
        <f>TRUNC(E637*D637,1)</f>
        <v>0</v>
      </c>
      <c r="G637" s="22">
        <f>단가대비표!P166</f>
        <v>0</v>
      </c>
      <c r="H637" s="25">
        <f>TRUNC(G637*D637,1)</f>
        <v>0</v>
      </c>
      <c r="I637" s="22">
        <f>단가대비표!V166</f>
        <v>0</v>
      </c>
      <c r="J637" s="25">
        <f>TRUNC(I637*D637,1)</f>
        <v>0</v>
      </c>
      <c r="K637" s="22">
        <f t="shared" si="104"/>
        <v>0</v>
      </c>
      <c r="L637" s="25">
        <f t="shared" si="104"/>
        <v>0</v>
      </c>
      <c r="M637" s="19" t="s">
        <v>52</v>
      </c>
      <c r="N637" s="1" t="s">
        <v>750</v>
      </c>
      <c r="O637" s="1" t="s">
        <v>636</v>
      </c>
      <c r="P637" s="1" t="s">
        <v>67</v>
      </c>
      <c r="Q637" s="1" t="s">
        <v>67</v>
      </c>
      <c r="R637" s="1" t="s">
        <v>66</v>
      </c>
      <c r="V637">
        <v>1</v>
      </c>
      <c r="AV637" s="1" t="s">
        <v>52</v>
      </c>
      <c r="AW637" s="1" t="s">
        <v>1775</v>
      </c>
      <c r="AX637" s="1" t="s">
        <v>52</v>
      </c>
      <c r="AY637" s="1" t="s">
        <v>52</v>
      </c>
      <c r="AZ637" s="1" t="s">
        <v>52</v>
      </c>
    </row>
    <row r="638" spans="1:52" ht="30" customHeight="1" x14ac:dyDescent="0.3">
      <c r="A638" s="19" t="s">
        <v>647</v>
      </c>
      <c r="B638" s="19" t="s">
        <v>1032</v>
      </c>
      <c r="C638" s="19" t="s">
        <v>630</v>
      </c>
      <c r="D638" s="20">
        <v>1</v>
      </c>
      <c r="E638" s="22">
        <f>TRUNC(SUMIF(V636:V638, RIGHTB(O638, 1), H636:H638)*U638, 2)</f>
        <v>0</v>
      </c>
      <c r="F638" s="25">
        <f>TRUNC(E638*D638,1)</f>
        <v>0</v>
      </c>
      <c r="G638" s="22">
        <v>0</v>
      </c>
      <c r="H638" s="25">
        <f>TRUNC(G638*D638,1)</f>
        <v>0</v>
      </c>
      <c r="I638" s="22">
        <v>0</v>
      </c>
      <c r="J638" s="25">
        <f>TRUNC(I638*D638,1)</f>
        <v>0</v>
      </c>
      <c r="K638" s="22">
        <f t="shared" si="104"/>
        <v>0</v>
      </c>
      <c r="L638" s="25">
        <f t="shared" si="104"/>
        <v>0</v>
      </c>
      <c r="M638" s="19" t="s">
        <v>52</v>
      </c>
      <c r="N638" s="1" t="s">
        <v>750</v>
      </c>
      <c r="O638" s="1" t="s">
        <v>649</v>
      </c>
      <c r="P638" s="1" t="s">
        <v>67</v>
      </c>
      <c r="Q638" s="1" t="s">
        <v>67</v>
      </c>
      <c r="R638" s="1" t="s">
        <v>67</v>
      </c>
      <c r="S638">
        <v>1</v>
      </c>
      <c r="T638">
        <v>0</v>
      </c>
      <c r="U638">
        <v>0.02</v>
      </c>
      <c r="AV638" s="1" t="s">
        <v>52</v>
      </c>
      <c r="AW638" s="1" t="s">
        <v>1776</v>
      </c>
      <c r="AX638" s="1" t="s">
        <v>52</v>
      </c>
      <c r="AY638" s="1" t="s">
        <v>52</v>
      </c>
      <c r="AZ638" s="1" t="s">
        <v>52</v>
      </c>
    </row>
    <row r="639" spans="1:52" ht="30" customHeight="1" x14ac:dyDescent="0.3">
      <c r="A639" s="19" t="s">
        <v>1027</v>
      </c>
      <c r="B639" s="19" t="s">
        <v>52</v>
      </c>
      <c r="C639" s="19" t="s">
        <v>52</v>
      </c>
      <c r="D639" s="20"/>
      <c r="E639" s="22"/>
      <c r="F639" s="25">
        <f>TRUNC(SUMIF(N636:N638, N635, F636:F638),0)</f>
        <v>0</v>
      </c>
      <c r="G639" s="22"/>
      <c r="H639" s="25">
        <f>TRUNC(SUMIF(N636:N638, N635, H636:H638),0)</f>
        <v>0</v>
      </c>
      <c r="I639" s="22"/>
      <c r="J639" s="25">
        <f>TRUNC(SUMIF(N636:N638, N635, J636:J638),0)</f>
        <v>0</v>
      </c>
      <c r="K639" s="22"/>
      <c r="L639" s="25">
        <f>F639+H639+J639</f>
        <v>0</v>
      </c>
      <c r="M639" s="19" t="s">
        <v>52</v>
      </c>
      <c r="N639" s="1" t="s">
        <v>117</v>
      </c>
      <c r="O639" s="1" t="s">
        <v>117</v>
      </c>
      <c r="P639" s="1" t="s">
        <v>52</v>
      </c>
      <c r="Q639" s="1" t="s">
        <v>52</v>
      </c>
      <c r="R639" s="1" t="s">
        <v>52</v>
      </c>
      <c r="AV639" s="1" t="s">
        <v>52</v>
      </c>
      <c r="AW639" s="1" t="s">
        <v>52</v>
      </c>
      <c r="AX639" s="1" t="s">
        <v>52</v>
      </c>
      <c r="AY639" s="1" t="s">
        <v>52</v>
      </c>
      <c r="AZ639" s="1" t="s">
        <v>52</v>
      </c>
    </row>
    <row r="640" spans="1:52" ht="30" customHeight="1" x14ac:dyDescent="0.3">
      <c r="A640" s="20"/>
      <c r="B640" s="20"/>
      <c r="C640" s="20"/>
      <c r="D640" s="20"/>
      <c r="E640" s="22"/>
      <c r="F640" s="25"/>
      <c r="G640" s="22"/>
      <c r="H640" s="25"/>
      <c r="I640" s="22"/>
      <c r="J640" s="25"/>
      <c r="K640" s="22"/>
      <c r="L640" s="25"/>
      <c r="M640" s="20"/>
    </row>
    <row r="641" spans="1:52" ht="30" customHeight="1" x14ac:dyDescent="0.3">
      <c r="A641" s="16" t="s">
        <v>1777</v>
      </c>
      <c r="B641" s="17"/>
      <c r="C641" s="17"/>
      <c r="D641" s="17"/>
      <c r="E641" s="21"/>
      <c r="F641" s="24"/>
      <c r="G641" s="21"/>
      <c r="H641" s="24"/>
      <c r="I641" s="21"/>
      <c r="J641" s="24"/>
      <c r="K641" s="21"/>
      <c r="L641" s="24"/>
      <c r="M641" s="18"/>
      <c r="N641" s="1" t="s">
        <v>753</v>
      </c>
    </row>
    <row r="642" spans="1:52" ht="30" customHeight="1" x14ac:dyDescent="0.3">
      <c r="A642" s="19" t="s">
        <v>641</v>
      </c>
      <c r="B642" s="19" t="s">
        <v>634</v>
      </c>
      <c r="C642" s="19" t="s">
        <v>635</v>
      </c>
      <c r="D642" s="20">
        <v>1.9E-2</v>
      </c>
      <c r="E642" s="22">
        <f>단가대비표!O172</f>
        <v>0</v>
      </c>
      <c r="F642" s="25">
        <f>TRUNC(E642*D642,1)</f>
        <v>0</v>
      </c>
      <c r="G642" s="22">
        <f>단가대비표!P172</f>
        <v>0</v>
      </c>
      <c r="H642" s="25">
        <f>TRUNC(G642*D642,1)</f>
        <v>0</v>
      </c>
      <c r="I642" s="22">
        <f>단가대비표!V172</f>
        <v>0</v>
      </c>
      <c r="J642" s="25">
        <f>TRUNC(I642*D642,1)</f>
        <v>0</v>
      </c>
      <c r="K642" s="22">
        <f t="shared" ref="K642:L644" si="105">TRUNC(E642+G642+I642,1)</f>
        <v>0</v>
      </c>
      <c r="L642" s="25">
        <f t="shared" si="105"/>
        <v>0</v>
      </c>
      <c r="M642" s="19" t="s">
        <v>52</v>
      </c>
      <c r="N642" s="1" t="s">
        <v>753</v>
      </c>
      <c r="O642" s="1" t="s">
        <v>642</v>
      </c>
      <c r="P642" s="1" t="s">
        <v>67</v>
      </c>
      <c r="Q642" s="1" t="s">
        <v>67</v>
      </c>
      <c r="R642" s="1" t="s">
        <v>66</v>
      </c>
      <c r="V642">
        <v>1</v>
      </c>
      <c r="AV642" s="1" t="s">
        <v>52</v>
      </c>
      <c r="AW642" s="1" t="s">
        <v>1778</v>
      </c>
      <c r="AX642" s="1" t="s">
        <v>52</v>
      </c>
      <c r="AY642" s="1" t="s">
        <v>52</v>
      </c>
      <c r="AZ642" s="1" t="s">
        <v>52</v>
      </c>
    </row>
    <row r="643" spans="1:52" ht="30" customHeight="1" x14ac:dyDescent="0.3">
      <c r="A643" s="19" t="s">
        <v>633</v>
      </c>
      <c r="B643" s="19" t="s">
        <v>634</v>
      </c>
      <c r="C643" s="19" t="s">
        <v>635</v>
      </c>
      <c r="D643" s="20">
        <v>1.2999999999999999E-2</v>
      </c>
      <c r="E643" s="22">
        <f>단가대비표!O166</f>
        <v>0</v>
      </c>
      <c r="F643" s="25">
        <f>TRUNC(E643*D643,1)</f>
        <v>0</v>
      </c>
      <c r="G643" s="22">
        <f>단가대비표!P166</f>
        <v>0</v>
      </c>
      <c r="H643" s="25">
        <f>TRUNC(G643*D643,1)</f>
        <v>0</v>
      </c>
      <c r="I643" s="22">
        <f>단가대비표!V166</f>
        <v>0</v>
      </c>
      <c r="J643" s="25">
        <f>TRUNC(I643*D643,1)</f>
        <v>0</v>
      </c>
      <c r="K643" s="22">
        <f t="shared" si="105"/>
        <v>0</v>
      </c>
      <c r="L643" s="25">
        <f t="shared" si="105"/>
        <v>0</v>
      </c>
      <c r="M643" s="19" t="s">
        <v>52</v>
      </c>
      <c r="N643" s="1" t="s">
        <v>753</v>
      </c>
      <c r="O643" s="1" t="s">
        <v>636</v>
      </c>
      <c r="P643" s="1" t="s">
        <v>67</v>
      </c>
      <c r="Q643" s="1" t="s">
        <v>67</v>
      </c>
      <c r="R643" s="1" t="s">
        <v>66</v>
      </c>
      <c r="V643">
        <v>1</v>
      </c>
      <c r="AV643" s="1" t="s">
        <v>52</v>
      </c>
      <c r="AW643" s="1" t="s">
        <v>1779</v>
      </c>
      <c r="AX643" s="1" t="s">
        <v>52</v>
      </c>
      <c r="AY643" s="1" t="s">
        <v>52</v>
      </c>
      <c r="AZ643" s="1" t="s">
        <v>52</v>
      </c>
    </row>
    <row r="644" spans="1:52" ht="30" customHeight="1" x14ac:dyDescent="0.3">
      <c r="A644" s="19" t="s">
        <v>647</v>
      </c>
      <c r="B644" s="19" t="s">
        <v>1032</v>
      </c>
      <c r="C644" s="19" t="s">
        <v>630</v>
      </c>
      <c r="D644" s="20">
        <v>1</v>
      </c>
      <c r="E644" s="22">
        <f>TRUNC(SUMIF(V642:V644, RIGHTB(O644, 1), H642:H644)*U644, 2)</f>
        <v>0</v>
      </c>
      <c r="F644" s="25">
        <f>TRUNC(E644*D644,1)</f>
        <v>0</v>
      </c>
      <c r="G644" s="22">
        <v>0</v>
      </c>
      <c r="H644" s="25">
        <f>TRUNC(G644*D644,1)</f>
        <v>0</v>
      </c>
      <c r="I644" s="22">
        <v>0</v>
      </c>
      <c r="J644" s="25">
        <f>TRUNC(I644*D644,1)</f>
        <v>0</v>
      </c>
      <c r="K644" s="22">
        <f t="shared" si="105"/>
        <v>0</v>
      </c>
      <c r="L644" s="25">
        <f t="shared" si="105"/>
        <v>0</v>
      </c>
      <c r="M644" s="19" t="s">
        <v>52</v>
      </c>
      <c r="N644" s="1" t="s">
        <v>753</v>
      </c>
      <c r="O644" s="1" t="s">
        <v>649</v>
      </c>
      <c r="P644" s="1" t="s">
        <v>67</v>
      </c>
      <c r="Q644" s="1" t="s">
        <v>67</v>
      </c>
      <c r="R644" s="1" t="s">
        <v>67</v>
      </c>
      <c r="S644">
        <v>1</v>
      </c>
      <c r="T644">
        <v>0</v>
      </c>
      <c r="U644">
        <v>0.02</v>
      </c>
      <c r="AV644" s="1" t="s">
        <v>52</v>
      </c>
      <c r="AW644" s="1" t="s">
        <v>1780</v>
      </c>
      <c r="AX644" s="1" t="s">
        <v>52</v>
      </c>
      <c r="AY644" s="1" t="s">
        <v>52</v>
      </c>
      <c r="AZ644" s="1" t="s">
        <v>52</v>
      </c>
    </row>
    <row r="645" spans="1:52" ht="30" customHeight="1" x14ac:dyDescent="0.3">
      <c r="A645" s="19" t="s">
        <v>1027</v>
      </c>
      <c r="B645" s="19" t="s">
        <v>52</v>
      </c>
      <c r="C645" s="19" t="s">
        <v>52</v>
      </c>
      <c r="D645" s="20"/>
      <c r="E645" s="22"/>
      <c r="F645" s="25">
        <f>TRUNC(SUMIF(N642:N644, N641, F642:F644),0)</f>
        <v>0</v>
      </c>
      <c r="G645" s="22"/>
      <c r="H645" s="25">
        <f>TRUNC(SUMIF(N642:N644, N641, H642:H644),0)</f>
        <v>0</v>
      </c>
      <c r="I645" s="22"/>
      <c r="J645" s="25">
        <f>TRUNC(SUMIF(N642:N644, N641, J642:J644),0)</f>
        <v>0</v>
      </c>
      <c r="K645" s="22"/>
      <c r="L645" s="25">
        <f>F645+H645+J645</f>
        <v>0</v>
      </c>
      <c r="M645" s="19" t="s">
        <v>52</v>
      </c>
      <c r="N645" s="1" t="s">
        <v>117</v>
      </c>
      <c r="O645" s="1" t="s">
        <v>117</v>
      </c>
      <c r="P645" s="1" t="s">
        <v>52</v>
      </c>
      <c r="Q645" s="1" t="s">
        <v>52</v>
      </c>
      <c r="R645" s="1" t="s">
        <v>52</v>
      </c>
      <c r="AV645" s="1" t="s">
        <v>52</v>
      </c>
      <c r="AW645" s="1" t="s">
        <v>52</v>
      </c>
      <c r="AX645" s="1" t="s">
        <v>52</v>
      </c>
      <c r="AY645" s="1" t="s">
        <v>52</v>
      </c>
      <c r="AZ645" s="1" t="s">
        <v>52</v>
      </c>
    </row>
    <row r="646" spans="1:52" ht="30" customHeight="1" x14ac:dyDescent="0.3">
      <c r="A646" s="20"/>
      <c r="B646" s="20"/>
      <c r="C646" s="20"/>
      <c r="D646" s="20"/>
      <c r="E646" s="22"/>
      <c r="F646" s="25"/>
      <c r="G646" s="22"/>
      <c r="H646" s="25"/>
      <c r="I646" s="22"/>
      <c r="J646" s="25"/>
      <c r="K646" s="22"/>
      <c r="L646" s="25"/>
      <c r="M646" s="20"/>
    </row>
    <row r="647" spans="1:52" ht="30" customHeight="1" x14ac:dyDescent="0.3">
      <c r="A647" s="16" t="s">
        <v>1781</v>
      </c>
      <c r="B647" s="17"/>
      <c r="C647" s="17"/>
      <c r="D647" s="17"/>
      <c r="E647" s="21"/>
      <c r="F647" s="24"/>
      <c r="G647" s="21"/>
      <c r="H647" s="24"/>
      <c r="I647" s="21"/>
      <c r="J647" s="24"/>
      <c r="K647" s="21"/>
      <c r="L647" s="24"/>
      <c r="M647" s="18"/>
      <c r="N647" s="1" t="s">
        <v>757</v>
      </c>
    </row>
    <row r="648" spans="1:52" ht="30" customHeight="1" x14ac:dyDescent="0.3">
      <c r="A648" s="19" t="s">
        <v>641</v>
      </c>
      <c r="B648" s="19" t="s">
        <v>634</v>
      </c>
      <c r="C648" s="19" t="s">
        <v>635</v>
      </c>
      <c r="D648" s="20">
        <v>2.1000000000000001E-2</v>
      </c>
      <c r="E648" s="22">
        <f>단가대비표!O172</f>
        <v>0</v>
      </c>
      <c r="F648" s="25">
        <f>TRUNC(E648*D648,1)</f>
        <v>0</v>
      </c>
      <c r="G648" s="22">
        <f>단가대비표!P172</f>
        <v>0</v>
      </c>
      <c r="H648" s="25">
        <f>TRUNC(G648*D648,1)</f>
        <v>0</v>
      </c>
      <c r="I648" s="22">
        <f>단가대비표!V172</f>
        <v>0</v>
      </c>
      <c r="J648" s="25">
        <f>TRUNC(I648*D648,1)</f>
        <v>0</v>
      </c>
      <c r="K648" s="22">
        <f t="shared" ref="K648:L650" si="106">TRUNC(E648+G648+I648,1)</f>
        <v>0</v>
      </c>
      <c r="L648" s="25">
        <f t="shared" si="106"/>
        <v>0</v>
      </c>
      <c r="M648" s="19" t="s">
        <v>52</v>
      </c>
      <c r="N648" s="1" t="s">
        <v>757</v>
      </c>
      <c r="O648" s="1" t="s">
        <v>642</v>
      </c>
      <c r="P648" s="1" t="s">
        <v>67</v>
      </c>
      <c r="Q648" s="1" t="s">
        <v>67</v>
      </c>
      <c r="R648" s="1" t="s">
        <v>66</v>
      </c>
      <c r="V648">
        <v>1</v>
      </c>
      <c r="AV648" s="1" t="s">
        <v>52</v>
      </c>
      <c r="AW648" s="1" t="s">
        <v>1782</v>
      </c>
      <c r="AX648" s="1" t="s">
        <v>52</v>
      </c>
      <c r="AY648" s="1" t="s">
        <v>52</v>
      </c>
      <c r="AZ648" s="1" t="s">
        <v>52</v>
      </c>
    </row>
    <row r="649" spans="1:52" ht="30" customHeight="1" x14ac:dyDescent="0.3">
      <c r="A649" s="19" t="s">
        <v>633</v>
      </c>
      <c r="B649" s="19" t="s">
        <v>634</v>
      </c>
      <c r="C649" s="19" t="s">
        <v>635</v>
      </c>
      <c r="D649" s="20">
        <v>1.4E-2</v>
      </c>
      <c r="E649" s="22">
        <f>단가대비표!O166</f>
        <v>0</v>
      </c>
      <c r="F649" s="25">
        <f>TRUNC(E649*D649,1)</f>
        <v>0</v>
      </c>
      <c r="G649" s="22">
        <f>단가대비표!P166</f>
        <v>0</v>
      </c>
      <c r="H649" s="25">
        <f>TRUNC(G649*D649,1)</f>
        <v>0</v>
      </c>
      <c r="I649" s="22">
        <f>단가대비표!V166</f>
        <v>0</v>
      </c>
      <c r="J649" s="25">
        <f>TRUNC(I649*D649,1)</f>
        <v>0</v>
      </c>
      <c r="K649" s="22">
        <f t="shared" si="106"/>
        <v>0</v>
      </c>
      <c r="L649" s="25">
        <f t="shared" si="106"/>
        <v>0</v>
      </c>
      <c r="M649" s="19" t="s">
        <v>52</v>
      </c>
      <c r="N649" s="1" t="s">
        <v>757</v>
      </c>
      <c r="O649" s="1" t="s">
        <v>636</v>
      </c>
      <c r="P649" s="1" t="s">
        <v>67</v>
      </c>
      <c r="Q649" s="1" t="s">
        <v>67</v>
      </c>
      <c r="R649" s="1" t="s">
        <v>66</v>
      </c>
      <c r="V649">
        <v>1</v>
      </c>
      <c r="AV649" s="1" t="s">
        <v>52</v>
      </c>
      <c r="AW649" s="1" t="s">
        <v>1783</v>
      </c>
      <c r="AX649" s="1" t="s">
        <v>52</v>
      </c>
      <c r="AY649" s="1" t="s">
        <v>52</v>
      </c>
      <c r="AZ649" s="1" t="s">
        <v>52</v>
      </c>
    </row>
    <row r="650" spans="1:52" ht="30" customHeight="1" x14ac:dyDescent="0.3">
      <c r="A650" s="19" t="s">
        <v>647</v>
      </c>
      <c r="B650" s="19" t="s">
        <v>1032</v>
      </c>
      <c r="C650" s="19" t="s">
        <v>630</v>
      </c>
      <c r="D650" s="20">
        <v>1</v>
      </c>
      <c r="E650" s="22">
        <f>TRUNC(SUMIF(V648:V650, RIGHTB(O650, 1), H648:H650)*U650, 2)</f>
        <v>0</v>
      </c>
      <c r="F650" s="25">
        <f>TRUNC(E650*D650,1)</f>
        <v>0</v>
      </c>
      <c r="G650" s="22">
        <v>0</v>
      </c>
      <c r="H650" s="25">
        <f>TRUNC(G650*D650,1)</f>
        <v>0</v>
      </c>
      <c r="I650" s="22">
        <v>0</v>
      </c>
      <c r="J650" s="25">
        <f>TRUNC(I650*D650,1)</f>
        <v>0</v>
      </c>
      <c r="K650" s="22">
        <f t="shared" si="106"/>
        <v>0</v>
      </c>
      <c r="L650" s="25">
        <f t="shared" si="106"/>
        <v>0</v>
      </c>
      <c r="M650" s="19" t="s">
        <v>52</v>
      </c>
      <c r="N650" s="1" t="s">
        <v>757</v>
      </c>
      <c r="O650" s="1" t="s">
        <v>649</v>
      </c>
      <c r="P650" s="1" t="s">
        <v>67</v>
      </c>
      <c r="Q650" s="1" t="s">
        <v>67</v>
      </c>
      <c r="R650" s="1" t="s">
        <v>67</v>
      </c>
      <c r="S650">
        <v>1</v>
      </c>
      <c r="T650">
        <v>0</v>
      </c>
      <c r="U650">
        <v>0.02</v>
      </c>
      <c r="AV650" s="1" t="s">
        <v>52</v>
      </c>
      <c r="AW650" s="1" t="s">
        <v>1784</v>
      </c>
      <c r="AX650" s="1" t="s">
        <v>52</v>
      </c>
      <c r="AY650" s="1" t="s">
        <v>52</v>
      </c>
      <c r="AZ650" s="1" t="s">
        <v>52</v>
      </c>
    </row>
    <row r="651" spans="1:52" ht="30" customHeight="1" x14ac:dyDescent="0.3">
      <c r="A651" s="19" t="s">
        <v>1027</v>
      </c>
      <c r="B651" s="19" t="s">
        <v>52</v>
      </c>
      <c r="C651" s="19" t="s">
        <v>52</v>
      </c>
      <c r="D651" s="20"/>
      <c r="E651" s="22"/>
      <c r="F651" s="25">
        <f>TRUNC(SUMIF(N648:N650, N647, F648:F650),0)</f>
        <v>0</v>
      </c>
      <c r="G651" s="22"/>
      <c r="H651" s="25">
        <f>TRUNC(SUMIF(N648:N650, N647, H648:H650),0)</f>
        <v>0</v>
      </c>
      <c r="I651" s="22"/>
      <c r="J651" s="25">
        <f>TRUNC(SUMIF(N648:N650, N647, J648:J650),0)</f>
        <v>0</v>
      </c>
      <c r="K651" s="22"/>
      <c r="L651" s="25">
        <f>F651+H651+J651</f>
        <v>0</v>
      </c>
      <c r="M651" s="19" t="s">
        <v>52</v>
      </c>
      <c r="N651" s="1" t="s">
        <v>117</v>
      </c>
      <c r="O651" s="1" t="s">
        <v>117</v>
      </c>
      <c r="P651" s="1" t="s">
        <v>52</v>
      </c>
      <c r="Q651" s="1" t="s">
        <v>52</v>
      </c>
      <c r="R651" s="1" t="s">
        <v>52</v>
      </c>
      <c r="AV651" s="1" t="s">
        <v>52</v>
      </c>
      <c r="AW651" s="1" t="s">
        <v>52</v>
      </c>
      <c r="AX651" s="1" t="s">
        <v>52</v>
      </c>
      <c r="AY651" s="1" t="s">
        <v>52</v>
      </c>
      <c r="AZ651" s="1" t="s">
        <v>52</v>
      </c>
    </row>
    <row r="652" spans="1:52" ht="30" customHeight="1" x14ac:dyDescent="0.3">
      <c r="A652" s="20"/>
      <c r="B652" s="20"/>
      <c r="C652" s="20"/>
      <c r="D652" s="20"/>
      <c r="E652" s="22"/>
      <c r="F652" s="25"/>
      <c r="G652" s="22"/>
      <c r="H652" s="25"/>
      <c r="I652" s="22"/>
      <c r="J652" s="25"/>
      <c r="K652" s="22"/>
      <c r="L652" s="25"/>
      <c r="M652" s="20"/>
    </row>
    <row r="653" spans="1:52" ht="30" customHeight="1" x14ac:dyDescent="0.3">
      <c r="A653" s="16" t="s">
        <v>1785</v>
      </c>
      <c r="B653" s="17"/>
      <c r="C653" s="17"/>
      <c r="D653" s="17"/>
      <c r="E653" s="21"/>
      <c r="F653" s="24"/>
      <c r="G653" s="21"/>
      <c r="H653" s="24"/>
      <c r="I653" s="21"/>
      <c r="J653" s="24"/>
      <c r="K653" s="21"/>
      <c r="L653" s="24"/>
      <c r="M653" s="18"/>
      <c r="N653" s="1" t="s">
        <v>760</v>
      </c>
    </row>
    <row r="654" spans="1:52" ht="30" customHeight="1" x14ac:dyDescent="0.3">
      <c r="A654" s="19" t="s">
        <v>641</v>
      </c>
      <c r="B654" s="19" t="s">
        <v>634</v>
      </c>
      <c r="C654" s="19" t="s">
        <v>635</v>
      </c>
      <c r="D654" s="20">
        <v>2.7E-2</v>
      </c>
      <c r="E654" s="22">
        <f>단가대비표!O172</f>
        <v>0</v>
      </c>
      <c r="F654" s="25">
        <f>TRUNC(E654*D654,1)</f>
        <v>0</v>
      </c>
      <c r="G654" s="22">
        <f>단가대비표!P172</f>
        <v>0</v>
      </c>
      <c r="H654" s="25">
        <f>TRUNC(G654*D654,1)</f>
        <v>0</v>
      </c>
      <c r="I654" s="22">
        <f>단가대비표!V172</f>
        <v>0</v>
      </c>
      <c r="J654" s="25">
        <f>TRUNC(I654*D654,1)</f>
        <v>0</v>
      </c>
      <c r="K654" s="22">
        <f t="shared" ref="K654:L656" si="107">TRUNC(E654+G654+I654,1)</f>
        <v>0</v>
      </c>
      <c r="L654" s="25">
        <f t="shared" si="107"/>
        <v>0</v>
      </c>
      <c r="M654" s="19" t="s">
        <v>52</v>
      </c>
      <c r="N654" s="1" t="s">
        <v>760</v>
      </c>
      <c r="O654" s="1" t="s">
        <v>642</v>
      </c>
      <c r="P654" s="1" t="s">
        <v>67</v>
      </c>
      <c r="Q654" s="1" t="s">
        <v>67</v>
      </c>
      <c r="R654" s="1" t="s">
        <v>66</v>
      </c>
      <c r="V654">
        <v>1</v>
      </c>
      <c r="AV654" s="1" t="s">
        <v>52</v>
      </c>
      <c r="AW654" s="1" t="s">
        <v>1786</v>
      </c>
      <c r="AX654" s="1" t="s">
        <v>52</v>
      </c>
      <c r="AY654" s="1" t="s">
        <v>52</v>
      </c>
      <c r="AZ654" s="1" t="s">
        <v>52</v>
      </c>
    </row>
    <row r="655" spans="1:52" ht="30" customHeight="1" x14ac:dyDescent="0.3">
      <c r="A655" s="19" t="s">
        <v>633</v>
      </c>
      <c r="B655" s="19" t="s">
        <v>634</v>
      </c>
      <c r="C655" s="19" t="s">
        <v>635</v>
      </c>
      <c r="D655" s="20">
        <v>1.7999999999999999E-2</v>
      </c>
      <c r="E655" s="22">
        <f>단가대비표!O166</f>
        <v>0</v>
      </c>
      <c r="F655" s="25">
        <f>TRUNC(E655*D655,1)</f>
        <v>0</v>
      </c>
      <c r="G655" s="22">
        <f>단가대비표!P166</f>
        <v>0</v>
      </c>
      <c r="H655" s="25">
        <f>TRUNC(G655*D655,1)</f>
        <v>0</v>
      </c>
      <c r="I655" s="22">
        <f>단가대비표!V166</f>
        <v>0</v>
      </c>
      <c r="J655" s="25">
        <f>TRUNC(I655*D655,1)</f>
        <v>0</v>
      </c>
      <c r="K655" s="22">
        <f t="shared" si="107"/>
        <v>0</v>
      </c>
      <c r="L655" s="25">
        <f t="shared" si="107"/>
        <v>0</v>
      </c>
      <c r="M655" s="19" t="s">
        <v>52</v>
      </c>
      <c r="N655" s="1" t="s">
        <v>760</v>
      </c>
      <c r="O655" s="1" t="s">
        <v>636</v>
      </c>
      <c r="P655" s="1" t="s">
        <v>67</v>
      </c>
      <c r="Q655" s="1" t="s">
        <v>67</v>
      </c>
      <c r="R655" s="1" t="s">
        <v>66</v>
      </c>
      <c r="V655">
        <v>1</v>
      </c>
      <c r="AV655" s="1" t="s">
        <v>52</v>
      </c>
      <c r="AW655" s="1" t="s">
        <v>1787</v>
      </c>
      <c r="AX655" s="1" t="s">
        <v>52</v>
      </c>
      <c r="AY655" s="1" t="s">
        <v>52</v>
      </c>
      <c r="AZ655" s="1" t="s">
        <v>52</v>
      </c>
    </row>
    <row r="656" spans="1:52" ht="30" customHeight="1" x14ac:dyDescent="0.3">
      <c r="A656" s="19" t="s">
        <v>647</v>
      </c>
      <c r="B656" s="19" t="s">
        <v>1032</v>
      </c>
      <c r="C656" s="19" t="s">
        <v>630</v>
      </c>
      <c r="D656" s="20">
        <v>1</v>
      </c>
      <c r="E656" s="22">
        <f>TRUNC(SUMIF(V654:V656, RIGHTB(O656, 1), H654:H656)*U656, 2)</f>
        <v>0</v>
      </c>
      <c r="F656" s="25">
        <f>TRUNC(E656*D656,1)</f>
        <v>0</v>
      </c>
      <c r="G656" s="22">
        <v>0</v>
      </c>
      <c r="H656" s="25">
        <f>TRUNC(G656*D656,1)</f>
        <v>0</v>
      </c>
      <c r="I656" s="22">
        <v>0</v>
      </c>
      <c r="J656" s="25">
        <f>TRUNC(I656*D656,1)</f>
        <v>0</v>
      </c>
      <c r="K656" s="22">
        <f t="shared" si="107"/>
        <v>0</v>
      </c>
      <c r="L656" s="25">
        <f t="shared" si="107"/>
        <v>0</v>
      </c>
      <c r="M656" s="19" t="s">
        <v>52</v>
      </c>
      <c r="N656" s="1" t="s">
        <v>760</v>
      </c>
      <c r="O656" s="1" t="s">
        <v>649</v>
      </c>
      <c r="P656" s="1" t="s">
        <v>67</v>
      </c>
      <c r="Q656" s="1" t="s">
        <v>67</v>
      </c>
      <c r="R656" s="1" t="s">
        <v>67</v>
      </c>
      <c r="S656">
        <v>1</v>
      </c>
      <c r="T656">
        <v>0</v>
      </c>
      <c r="U656">
        <v>0.02</v>
      </c>
      <c r="AV656" s="1" t="s">
        <v>52</v>
      </c>
      <c r="AW656" s="1" t="s">
        <v>1788</v>
      </c>
      <c r="AX656" s="1" t="s">
        <v>52</v>
      </c>
      <c r="AY656" s="1" t="s">
        <v>52</v>
      </c>
      <c r="AZ656" s="1" t="s">
        <v>52</v>
      </c>
    </row>
    <row r="657" spans="1:52" ht="30" customHeight="1" x14ac:dyDescent="0.3">
      <c r="A657" s="19" t="s">
        <v>1027</v>
      </c>
      <c r="B657" s="19" t="s">
        <v>52</v>
      </c>
      <c r="C657" s="19" t="s">
        <v>52</v>
      </c>
      <c r="D657" s="20"/>
      <c r="E657" s="22"/>
      <c r="F657" s="25">
        <f>TRUNC(SUMIF(N654:N656, N653, F654:F656),0)</f>
        <v>0</v>
      </c>
      <c r="G657" s="22"/>
      <c r="H657" s="25">
        <f>TRUNC(SUMIF(N654:N656, N653, H654:H656),0)</f>
        <v>0</v>
      </c>
      <c r="I657" s="22"/>
      <c r="J657" s="25">
        <f>TRUNC(SUMIF(N654:N656, N653, J654:J656),0)</f>
        <v>0</v>
      </c>
      <c r="K657" s="22"/>
      <c r="L657" s="25">
        <f>F657+H657+J657</f>
        <v>0</v>
      </c>
      <c r="M657" s="19" t="s">
        <v>52</v>
      </c>
      <c r="N657" s="1" t="s">
        <v>117</v>
      </c>
      <c r="O657" s="1" t="s">
        <v>117</v>
      </c>
      <c r="P657" s="1" t="s">
        <v>52</v>
      </c>
      <c r="Q657" s="1" t="s">
        <v>52</v>
      </c>
      <c r="R657" s="1" t="s">
        <v>52</v>
      </c>
      <c r="AV657" s="1" t="s">
        <v>52</v>
      </c>
      <c r="AW657" s="1" t="s">
        <v>52</v>
      </c>
      <c r="AX657" s="1" t="s">
        <v>52</v>
      </c>
      <c r="AY657" s="1" t="s">
        <v>52</v>
      </c>
      <c r="AZ657" s="1" t="s">
        <v>52</v>
      </c>
    </row>
    <row r="658" spans="1:52" ht="30" customHeight="1" x14ac:dyDescent="0.3">
      <c r="A658" s="20"/>
      <c r="B658" s="20"/>
      <c r="C658" s="20"/>
      <c r="D658" s="20"/>
      <c r="E658" s="22"/>
      <c r="F658" s="25"/>
      <c r="G658" s="22"/>
      <c r="H658" s="25"/>
      <c r="I658" s="22"/>
      <c r="J658" s="25"/>
      <c r="K658" s="22"/>
      <c r="L658" s="25"/>
      <c r="M658" s="20"/>
    </row>
    <row r="659" spans="1:52" ht="30" customHeight="1" x14ac:dyDescent="0.3">
      <c r="A659" s="16" t="s">
        <v>1789</v>
      </c>
      <c r="B659" s="17"/>
      <c r="C659" s="17"/>
      <c r="D659" s="17"/>
      <c r="E659" s="21"/>
      <c r="F659" s="24"/>
      <c r="G659" s="21"/>
      <c r="H659" s="24"/>
      <c r="I659" s="21"/>
      <c r="J659" s="24"/>
      <c r="K659" s="21"/>
      <c r="L659" s="24"/>
      <c r="M659" s="18"/>
      <c r="N659" s="1" t="s">
        <v>825</v>
      </c>
    </row>
    <row r="660" spans="1:52" ht="30" customHeight="1" x14ac:dyDescent="0.3">
      <c r="A660" s="19" t="s">
        <v>641</v>
      </c>
      <c r="B660" s="19" t="s">
        <v>634</v>
      </c>
      <c r="C660" s="19" t="s">
        <v>635</v>
      </c>
      <c r="D660" s="20">
        <v>0.01</v>
      </c>
      <c r="E660" s="22">
        <f>단가대비표!O172</f>
        <v>0</v>
      </c>
      <c r="F660" s="25">
        <f>TRUNC(E660*D660,1)</f>
        <v>0</v>
      </c>
      <c r="G660" s="22">
        <f>단가대비표!P172</f>
        <v>0</v>
      </c>
      <c r="H660" s="25">
        <f>TRUNC(G660*D660,1)</f>
        <v>0</v>
      </c>
      <c r="I660" s="22">
        <f>단가대비표!V172</f>
        <v>0</v>
      </c>
      <c r="J660" s="25">
        <f>TRUNC(I660*D660,1)</f>
        <v>0</v>
      </c>
      <c r="K660" s="22">
        <f t="shared" ref="K660:L662" si="108">TRUNC(E660+G660+I660,1)</f>
        <v>0</v>
      </c>
      <c r="L660" s="25">
        <f t="shared" si="108"/>
        <v>0</v>
      </c>
      <c r="M660" s="19" t="s">
        <v>52</v>
      </c>
      <c r="N660" s="1" t="s">
        <v>825</v>
      </c>
      <c r="O660" s="1" t="s">
        <v>642</v>
      </c>
      <c r="P660" s="1" t="s">
        <v>67</v>
      </c>
      <c r="Q660" s="1" t="s">
        <v>67</v>
      </c>
      <c r="R660" s="1" t="s">
        <v>66</v>
      </c>
      <c r="V660">
        <v>1</v>
      </c>
      <c r="AV660" s="1" t="s">
        <v>52</v>
      </c>
      <c r="AW660" s="1" t="s">
        <v>1790</v>
      </c>
      <c r="AX660" s="1" t="s">
        <v>52</v>
      </c>
      <c r="AY660" s="1" t="s">
        <v>52</v>
      </c>
      <c r="AZ660" s="1" t="s">
        <v>52</v>
      </c>
    </row>
    <row r="661" spans="1:52" ht="30" customHeight="1" x14ac:dyDescent="0.3">
      <c r="A661" s="19" t="s">
        <v>633</v>
      </c>
      <c r="B661" s="19" t="s">
        <v>634</v>
      </c>
      <c r="C661" s="19" t="s">
        <v>635</v>
      </c>
      <c r="D661" s="20">
        <v>7.0000000000000001E-3</v>
      </c>
      <c r="E661" s="22">
        <f>단가대비표!O166</f>
        <v>0</v>
      </c>
      <c r="F661" s="25">
        <f>TRUNC(E661*D661,1)</f>
        <v>0</v>
      </c>
      <c r="G661" s="22">
        <f>단가대비표!P166</f>
        <v>0</v>
      </c>
      <c r="H661" s="25">
        <f>TRUNC(G661*D661,1)</f>
        <v>0</v>
      </c>
      <c r="I661" s="22">
        <f>단가대비표!V166</f>
        <v>0</v>
      </c>
      <c r="J661" s="25">
        <f>TRUNC(I661*D661,1)</f>
        <v>0</v>
      </c>
      <c r="K661" s="22">
        <f t="shared" si="108"/>
        <v>0</v>
      </c>
      <c r="L661" s="25">
        <f t="shared" si="108"/>
        <v>0</v>
      </c>
      <c r="M661" s="19" t="s">
        <v>52</v>
      </c>
      <c r="N661" s="1" t="s">
        <v>825</v>
      </c>
      <c r="O661" s="1" t="s">
        <v>636</v>
      </c>
      <c r="P661" s="1" t="s">
        <v>67</v>
      </c>
      <c r="Q661" s="1" t="s">
        <v>67</v>
      </c>
      <c r="R661" s="1" t="s">
        <v>66</v>
      </c>
      <c r="V661">
        <v>1</v>
      </c>
      <c r="AV661" s="1" t="s">
        <v>52</v>
      </c>
      <c r="AW661" s="1" t="s">
        <v>1791</v>
      </c>
      <c r="AX661" s="1" t="s">
        <v>52</v>
      </c>
      <c r="AY661" s="1" t="s">
        <v>52</v>
      </c>
      <c r="AZ661" s="1" t="s">
        <v>52</v>
      </c>
    </row>
    <row r="662" spans="1:52" ht="30" customHeight="1" x14ac:dyDescent="0.3">
      <c r="A662" s="19" t="s">
        <v>647</v>
      </c>
      <c r="B662" s="19" t="s">
        <v>1032</v>
      </c>
      <c r="C662" s="19" t="s">
        <v>630</v>
      </c>
      <c r="D662" s="20">
        <v>1</v>
      </c>
      <c r="E662" s="22">
        <f>TRUNC(SUMIF(V660:V662, RIGHTB(O662, 1), H660:H662)*U662, 2)</f>
        <v>0</v>
      </c>
      <c r="F662" s="25">
        <f>TRUNC(E662*D662,1)</f>
        <v>0</v>
      </c>
      <c r="G662" s="22">
        <v>0</v>
      </c>
      <c r="H662" s="25">
        <f>TRUNC(G662*D662,1)</f>
        <v>0</v>
      </c>
      <c r="I662" s="22">
        <v>0</v>
      </c>
      <c r="J662" s="25">
        <f>TRUNC(I662*D662,1)</f>
        <v>0</v>
      </c>
      <c r="K662" s="22">
        <f t="shared" si="108"/>
        <v>0</v>
      </c>
      <c r="L662" s="25">
        <f t="shared" si="108"/>
        <v>0</v>
      </c>
      <c r="M662" s="19" t="s">
        <v>52</v>
      </c>
      <c r="N662" s="1" t="s">
        <v>825</v>
      </c>
      <c r="O662" s="1" t="s">
        <v>649</v>
      </c>
      <c r="P662" s="1" t="s">
        <v>67</v>
      </c>
      <c r="Q662" s="1" t="s">
        <v>67</v>
      </c>
      <c r="R662" s="1" t="s">
        <v>67</v>
      </c>
      <c r="S662">
        <v>1</v>
      </c>
      <c r="T662">
        <v>0</v>
      </c>
      <c r="U662">
        <v>0.02</v>
      </c>
      <c r="AV662" s="1" t="s">
        <v>52</v>
      </c>
      <c r="AW662" s="1" t="s">
        <v>1792</v>
      </c>
      <c r="AX662" s="1" t="s">
        <v>52</v>
      </c>
      <c r="AY662" s="1" t="s">
        <v>52</v>
      </c>
      <c r="AZ662" s="1" t="s">
        <v>52</v>
      </c>
    </row>
    <row r="663" spans="1:52" ht="30" customHeight="1" x14ac:dyDescent="0.3">
      <c r="A663" s="19" t="s">
        <v>1027</v>
      </c>
      <c r="B663" s="19" t="s">
        <v>52</v>
      </c>
      <c r="C663" s="19" t="s">
        <v>52</v>
      </c>
      <c r="D663" s="20"/>
      <c r="E663" s="22"/>
      <c r="F663" s="25">
        <f>TRUNC(SUMIF(N660:N662, N659, F660:F662),0)</f>
        <v>0</v>
      </c>
      <c r="G663" s="22"/>
      <c r="H663" s="25">
        <f>TRUNC(SUMIF(N660:N662, N659, H660:H662),0)</f>
        <v>0</v>
      </c>
      <c r="I663" s="22"/>
      <c r="J663" s="25">
        <f>TRUNC(SUMIF(N660:N662, N659, J660:J662),0)</f>
        <v>0</v>
      </c>
      <c r="K663" s="22"/>
      <c r="L663" s="25">
        <f>F663+H663+J663</f>
        <v>0</v>
      </c>
      <c r="M663" s="19" t="s">
        <v>52</v>
      </c>
      <c r="N663" s="1" t="s">
        <v>117</v>
      </c>
      <c r="O663" s="1" t="s">
        <v>117</v>
      </c>
      <c r="P663" s="1" t="s">
        <v>52</v>
      </c>
      <c r="Q663" s="1" t="s">
        <v>52</v>
      </c>
      <c r="R663" s="1" t="s">
        <v>52</v>
      </c>
      <c r="AV663" s="1" t="s">
        <v>52</v>
      </c>
      <c r="AW663" s="1" t="s">
        <v>52</v>
      </c>
      <c r="AX663" s="1" t="s">
        <v>52</v>
      </c>
      <c r="AY663" s="1" t="s">
        <v>52</v>
      </c>
      <c r="AZ663" s="1" t="s">
        <v>52</v>
      </c>
    </row>
    <row r="664" spans="1:52" ht="30" customHeight="1" x14ac:dyDescent="0.3">
      <c r="A664" s="20"/>
      <c r="B664" s="20"/>
      <c r="C664" s="20"/>
      <c r="D664" s="20"/>
      <c r="E664" s="22"/>
      <c r="F664" s="25"/>
      <c r="G664" s="22"/>
      <c r="H664" s="25"/>
      <c r="I664" s="22"/>
      <c r="J664" s="25"/>
      <c r="K664" s="22"/>
      <c r="L664" s="25"/>
      <c r="M664" s="20"/>
    </row>
    <row r="665" spans="1:52" ht="30" customHeight="1" x14ac:dyDescent="0.3">
      <c r="A665" s="16" t="s">
        <v>1793</v>
      </c>
      <c r="B665" s="17"/>
      <c r="C665" s="17"/>
      <c r="D665" s="17"/>
      <c r="E665" s="21"/>
      <c r="F665" s="24"/>
      <c r="G665" s="21"/>
      <c r="H665" s="24"/>
      <c r="I665" s="21"/>
      <c r="J665" s="24"/>
      <c r="K665" s="21"/>
      <c r="L665" s="24"/>
      <c r="M665" s="18"/>
      <c r="N665" s="1" t="s">
        <v>798</v>
      </c>
    </row>
    <row r="666" spans="1:52" ht="30" customHeight="1" x14ac:dyDescent="0.3">
      <c r="A666" s="19" t="s">
        <v>641</v>
      </c>
      <c r="B666" s="19" t="s">
        <v>634</v>
      </c>
      <c r="C666" s="19" t="s">
        <v>635</v>
      </c>
      <c r="D666" s="20">
        <v>1.2E-2</v>
      </c>
      <c r="E666" s="22">
        <f>단가대비표!O172</f>
        <v>0</v>
      </c>
      <c r="F666" s="25">
        <f>TRUNC(E666*D666,1)</f>
        <v>0</v>
      </c>
      <c r="G666" s="22">
        <f>단가대비표!P172</f>
        <v>0</v>
      </c>
      <c r="H666" s="25">
        <f>TRUNC(G666*D666,1)</f>
        <v>0</v>
      </c>
      <c r="I666" s="22">
        <f>단가대비표!V172</f>
        <v>0</v>
      </c>
      <c r="J666" s="25">
        <f>TRUNC(I666*D666,1)</f>
        <v>0</v>
      </c>
      <c r="K666" s="22">
        <f t="shared" ref="K666:L668" si="109">TRUNC(E666+G666+I666,1)</f>
        <v>0</v>
      </c>
      <c r="L666" s="25">
        <f t="shared" si="109"/>
        <v>0</v>
      </c>
      <c r="M666" s="19" t="s">
        <v>52</v>
      </c>
      <c r="N666" s="1" t="s">
        <v>798</v>
      </c>
      <c r="O666" s="1" t="s">
        <v>642</v>
      </c>
      <c r="P666" s="1" t="s">
        <v>67</v>
      </c>
      <c r="Q666" s="1" t="s">
        <v>67</v>
      </c>
      <c r="R666" s="1" t="s">
        <v>66</v>
      </c>
      <c r="V666">
        <v>1</v>
      </c>
      <c r="AV666" s="1" t="s">
        <v>52</v>
      </c>
      <c r="AW666" s="1" t="s">
        <v>1794</v>
      </c>
      <c r="AX666" s="1" t="s">
        <v>52</v>
      </c>
      <c r="AY666" s="1" t="s">
        <v>52</v>
      </c>
      <c r="AZ666" s="1" t="s">
        <v>52</v>
      </c>
    </row>
    <row r="667" spans="1:52" ht="30" customHeight="1" x14ac:dyDescent="0.3">
      <c r="A667" s="19" t="s">
        <v>633</v>
      </c>
      <c r="B667" s="19" t="s">
        <v>634</v>
      </c>
      <c r="C667" s="19" t="s">
        <v>635</v>
      </c>
      <c r="D667" s="20">
        <v>8.0000000000000002E-3</v>
      </c>
      <c r="E667" s="22">
        <f>단가대비표!O166</f>
        <v>0</v>
      </c>
      <c r="F667" s="25">
        <f>TRUNC(E667*D667,1)</f>
        <v>0</v>
      </c>
      <c r="G667" s="22">
        <f>단가대비표!P166</f>
        <v>0</v>
      </c>
      <c r="H667" s="25">
        <f>TRUNC(G667*D667,1)</f>
        <v>0</v>
      </c>
      <c r="I667" s="22">
        <f>단가대비표!V166</f>
        <v>0</v>
      </c>
      <c r="J667" s="25">
        <f>TRUNC(I667*D667,1)</f>
        <v>0</v>
      </c>
      <c r="K667" s="22">
        <f t="shared" si="109"/>
        <v>0</v>
      </c>
      <c r="L667" s="25">
        <f t="shared" si="109"/>
        <v>0</v>
      </c>
      <c r="M667" s="19" t="s">
        <v>52</v>
      </c>
      <c r="N667" s="1" t="s">
        <v>798</v>
      </c>
      <c r="O667" s="1" t="s">
        <v>636</v>
      </c>
      <c r="P667" s="1" t="s">
        <v>67</v>
      </c>
      <c r="Q667" s="1" t="s">
        <v>67</v>
      </c>
      <c r="R667" s="1" t="s">
        <v>66</v>
      </c>
      <c r="V667">
        <v>1</v>
      </c>
      <c r="AV667" s="1" t="s">
        <v>52</v>
      </c>
      <c r="AW667" s="1" t="s">
        <v>1795</v>
      </c>
      <c r="AX667" s="1" t="s">
        <v>52</v>
      </c>
      <c r="AY667" s="1" t="s">
        <v>52</v>
      </c>
      <c r="AZ667" s="1" t="s">
        <v>52</v>
      </c>
    </row>
    <row r="668" spans="1:52" ht="30" customHeight="1" x14ac:dyDescent="0.3">
      <c r="A668" s="19" t="s">
        <v>647</v>
      </c>
      <c r="B668" s="19" t="s">
        <v>1032</v>
      </c>
      <c r="C668" s="19" t="s">
        <v>630</v>
      </c>
      <c r="D668" s="20">
        <v>1</v>
      </c>
      <c r="E668" s="22">
        <f>TRUNC(SUMIF(V666:V668, RIGHTB(O668, 1), H666:H668)*U668, 2)</f>
        <v>0</v>
      </c>
      <c r="F668" s="25">
        <f>TRUNC(E668*D668,1)</f>
        <v>0</v>
      </c>
      <c r="G668" s="22">
        <v>0</v>
      </c>
      <c r="H668" s="25">
        <f>TRUNC(G668*D668,1)</f>
        <v>0</v>
      </c>
      <c r="I668" s="22">
        <v>0</v>
      </c>
      <c r="J668" s="25">
        <f>TRUNC(I668*D668,1)</f>
        <v>0</v>
      </c>
      <c r="K668" s="22">
        <f t="shared" si="109"/>
        <v>0</v>
      </c>
      <c r="L668" s="25">
        <f t="shared" si="109"/>
        <v>0</v>
      </c>
      <c r="M668" s="19" t="s">
        <v>52</v>
      </c>
      <c r="N668" s="1" t="s">
        <v>798</v>
      </c>
      <c r="O668" s="1" t="s">
        <v>649</v>
      </c>
      <c r="P668" s="1" t="s">
        <v>67</v>
      </c>
      <c r="Q668" s="1" t="s">
        <v>67</v>
      </c>
      <c r="R668" s="1" t="s">
        <v>67</v>
      </c>
      <c r="S668">
        <v>1</v>
      </c>
      <c r="T668">
        <v>0</v>
      </c>
      <c r="U668">
        <v>0.02</v>
      </c>
      <c r="AV668" s="1" t="s">
        <v>52</v>
      </c>
      <c r="AW668" s="1" t="s">
        <v>1796</v>
      </c>
      <c r="AX668" s="1" t="s">
        <v>52</v>
      </c>
      <c r="AY668" s="1" t="s">
        <v>52</v>
      </c>
      <c r="AZ668" s="1" t="s">
        <v>52</v>
      </c>
    </row>
    <row r="669" spans="1:52" ht="30" customHeight="1" x14ac:dyDescent="0.3">
      <c r="A669" s="19" t="s">
        <v>1027</v>
      </c>
      <c r="B669" s="19" t="s">
        <v>52</v>
      </c>
      <c r="C669" s="19" t="s">
        <v>52</v>
      </c>
      <c r="D669" s="20"/>
      <c r="E669" s="22"/>
      <c r="F669" s="25">
        <f>TRUNC(SUMIF(N666:N668, N665, F666:F668),0)</f>
        <v>0</v>
      </c>
      <c r="G669" s="22"/>
      <c r="H669" s="25">
        <f>TRUNC(SUMIF(N666:N668, N665, H666:H668),0)</f>
        <v>0</v>
      </c>
      <c r="I669" s="22"/>
      <c r="J669" s="25">
        <f>TRUNC(SUMIF(N666:N668, N665, J666:J668),0)</f>
        <v>0</v>
      </c>
      <c r="K669" s="22"/>
      <c r="L669" s="25">
        <f>F669+H669+J669</f>
        <v>0</v>
      </c>
      <c r="M669" s="19" t="s">
        <v>52</v>
      </c>
      <c r="N669" s="1" t="s">
        <v>117</v>
      </c>
      <c r="O669" s="1" t="s">
        <v>117</v>
      </c>
      <c r="P669" s="1" t="s">
        <v>52</v>
      </c>
      <c r="Q669" s="1" t="s">
        <v>52</v>
      </c>
      <c r="R669" s="1" t="s">
        <v>52</v>
      </c>
      <c r="AV669" s="1" t="s">
        <v>52</v>
      </c>
      <c r="AW669" s="1" t="s">
        <v>52</v>
      </c>
      <c r="AX669" s="1" t="s">
        <v>52</v>
      </c>
      <c r="AY669" s="1" t="s">
        <v>52</v>
      </c>
      <c r="AZ669" s="1" t="s">
        <v>52</v>
      </c>
    </row>
    <row r="670" spans="1:52" ht="30" customHeight="1" x14ac:dyDescent="0.3">
      <c r="A670" s="20"/>
      <c r="B670" s="20"/>
      <c r="C670" s="20"/>
      <c r="D670" s="20"/>
      <c r="E670" s="22"/>
      <c r="F670" s="25"/>
      <c r="G670" s="22"/>
      <c r="H670" s="25"/>
      <c r="I670" s="22"/>
      <c r="J670" s="25"/>
      <c r="K670" s="22"/>
      <c r="L670" s="25"/>
      <c r="M670" s="20"/>
    </row>
    <row r="671" spans="1:52" ht="30" customHeight="1" x14ac:dyDescent="0.3">
      <c r="A671" s="16" t="s">
        <v>1797</v>
      </c>
      <c r="B671" s="17"/>
      <c r="C671" s="17"/>
      <c r="D671" s="17"/>
      <c r="E671" s="21"/>
      <c r="F671" s="24"/>
      <c r="G671" s="21"/>
      <c r="H671" s="24"/>
      <c r="I671" s="21"/>
      <c r="J671" s="24"/>
      <c r="K671" s="21"/>
      <c r="L671" s="24"/>
      <c r="M671" s="18"/>
      <c r="N671" s="1" t="s">
        <v>829</v>
      </c>
    </row>
    <row r="672" spans="1:52" ht="30" customHeight="1" x14ac:dyDescent="0.3">
      <c r="A672" s="19" t="s">
        <v>641</v>
      </c>
      <c r="B672" s="19" t="s">
        <v>634</v>
      </c>
      <c r="C672" s="19" t="s">
        <v>635</v>
      </c>
      <c r="D672" s="20">
        <v>1.4999999999999999E-2</v>
      </c>
      <c r="E672" s="22">
        <f>단가대비표!O172</f>
        <v>0</v>
      </c>
      <c r="F672" s="25">
        <f>TRUNC(E672*D672,1)</f>
        <v>0</v>
      </c>
      <c r="G672" s="22">
        <f>단가대비표!P172</f>
        <v>0</v>
      </c>
      <c r="H672" s="25">
        <f>TRUNC(G672*D672,1)</f>
        <v>0</v>
      </c>
      <c r="I672" s="22">
        <f>단가대비표!V172</f>
        <v>0</v>
      </c>
      <c r="J672" s="25">
        <f>TRUNC(I672*D672,1)</f>
        <v>0</v>
      </c>
      <c r="K672" s="22">
        <f t="shared" ref="K672:L674" si="110">TRUNC(E672+G672+I672,1)</f>
        <v>0</v>
      </c>
      <c r="L672" s="25">
        <f t="shared" si="110"/>
        <v>0</v>
      </c>
      <c r="M672" s="19" t="s">
        <v>52</v>
      </c>
      <c r="N672" s="1" t="s">
        <v>829</v>
      </c>
      <c r="O672" s="1" t="s">
        <v>642</v>
      </c>
      <c r="P672" s="1" t="s">
        <v>67</v>
      </c>
      <c r="Q672" s="1" t="s">
        <v>67</v>
      </c>
      <c r="R672" s="1" t="s">
        <v>66</v>
      </c>
      <c r="V672">
        <v>1</v>
      </c>
      <c r="AV672" s="1" t="s">
        <v>52</v>
      </c>
      <c r="AW672" s="1" t="s">
        <v>1798</v>
      </c>
      <c r="AX672" s="1" t="s">
        <v>52</v>
      </c>
      <c r="AY672" s="1" t="s">
        <v>52</v>
      </c>
      <c r="AZ672" s="1" t="s">
        <v>52</v>
      </c>
    </row>
    <row r="673" spans="1:52" ht="30" customHeight="1" x14ac:dyDescent="0.3">
      <c r="A673" s="19" t="s">
        <v>633</v>
      </c>
      <c r="B673" s="19" t="s">
        <v>634</v>
      </c>
      <c r="C673" s="19" t="s">
        <v>635</v>
      </c>
      <c r="D673" s="20">
        <v>0.01</v>
      </c>
      <c r="E673" s="22">
        <f>단가대비표!O166</f>
        <v>0</v>
      </c>
      <c r="F673" s="25">
        <f>TRUNC(E673*D673,1)</f>
        <v>0</v>
      </c>
      <c r="G673" s="22">
        <f>단가대비표!P166</f>
        <v>0</v>
      </c>
      <c r="H673" s="25">
        <f>TRUNC(G673*D673,1)</f>
        <v>0</v>
      </c>
      <c r="I673" s="22">
        <f>단가대비표!V166</f>
        <v>0</v>
      </c>
      <c r="J673" s="25">
        <f>TRUNC(I673*D673,1)</f>
        <v>0</v>
      </c>
      <c r="K673" s="22">
        <f t="shared" si="110"/>
        <v>0</v>
      </c>
      <c r="L673" s="25">
        <f t="shared" si="110"/>
        <v>0</v>
      </c>
      <c r="M673" s="19" t="s">
        <v>52</v>
      </c>
      <c r="N673" s="1" t="s">
        <v>829</v>
      </c>
      <c r="O673" s="1" t="s">
        <v>636</v>
      </c>
      <c r="P673" s="1" t="s">
        <v>67</v>
      </c>
      <c r="Q673" s="1" t="s">
        <v>67</v>
      </c>
      <c r="R673" s="1" t="s">
        <v>66</v>
      </c>
      <c r="V673">
        <v>1</v>
      </c>
      <c r="AV673" s="1" t="s">
        <v>52</v>
      </c>
      <c r="AW673" s="1" t="s">
        <v>1799</v>
      </c>
      <c r="AX673" s="1" t="s">
        <v>52</v>
      </c>
      <c r="AY673" s="1" t="s">
        <v>52</v>
      </c>
      <c r="AZ673" s="1" t="s">
        <v>52</v>
      </c>
    </row>
    <row r="674" spans="1:52" ht="30" customHeight="1" x14ac:dyDescent="0.3">
      <c r="A674" s="19" t="s">
        <v>647</v>
      </c>
      <c r="B674" s="19" t="s">
        <v>1032</v>
      </c>
      <c r="C674" s="19" t="s">
        <v>630</v>
      </c>
      <c r="D674" s="20">
        <v>1</v>
      </c>
      <c r="E674" s="22">
        <f>TRUNC(SUMIF(V672:V674, RIGHTB(O674, 1), H672:H674)*U674, 2)</f>
        <v>0</v>
      </c>
      <c r="F674" s="25">
        <f>TRUNC(E674*D674,1)</f>
        <v>0</v>
      </c>
      <c r="G674" s="22">
        <v>0</v>
      </c>
      <c r="H674" s="25">
        <f>TRUNC(G674*D674,1)</f>
        <v>0</v>
      </c>
      <c r="I674" s="22">
        <v>0</v>
      </c>
      <c r="J674" s="25">
        <f>TRUNC(I674*D674,1)</f>
        <v>0</v>
      </c>
      <c r="K674" s="22">
        <f t="shared" si="110"/>
        <v>0</v>
      </c>
      <c r="L674" s="25">
        <f t="shared" si="110"/>
        <v>0</v>
      </c>
      <c r="M674" s="19" t="s">
        <v>52</v>
      </c>
      <c r="N674" s="1" t="s">
        <v>829</v>
      </c>
      <c r="O674" s="1" t="s">
        <v>649</v>
      </c>
      <c r="P674" s="1" t="s">
        <v>67</v>
      </c>
      <c r="Q674" s="1" t="s">
        <v>67</v>
      </c>
      <c r="R674" s="1" t="s">
        <v>67</v>
      </c>
      <c r="S674">
        <v>1</v>
      </c>
      <c r="T674">
        <v>0</v>
      </c>
      <c r="U674">
        <v>0.02</v>
      </c>
      <c r="AV674" s="1" t="s">
        <v>52</v>
      </c>
      <c r="AW674" s="1" t="s">
        <v>1800</v>
      </c>
      <c r="AX674" s="1" t="s">
        <v>52</v>
      </c>
      <c r="AY674" s="1" t="s">
        <v>52</v>
      </c>
      <c r="AZ674" s="1" t="s">
        <v>52</v>
      </c>
    </row>
    <row r="675" spans="1:52" ht="30" customHeight="1" x14ac:dyDescent="0.3">
      <c r="A675" s="19" t="s">
        <v>1027</v>
      </c>
      <c r="B675" s="19" t="s">
        <v>52</v>
      </c>
      <c r="C675" s="19" t="s">
        <v>52</v>
      </c>
      <c r="D675" s="20"/>
      <c r="E675" s="22"/>
      <c r="F675" s="25">
        <f>TRUNC(SUMIF(N672:N674, N671, F672:F674),0)</f>
        <v>0</v>
      </c>
      <c r="G675" s="22"/>
      <c r="H675" s="25">
        <f>TRUNC(SUMIF(N672:N674, N671, H672:H674),0)</f>
        <v>0</v>
      </c>
      <c r="I675" s="22"/>
      <c r="J675" s="25">
        <f>TRUNC(SUMIF(N672:N674, N671, J672:J674),0)</f>
        <v>0</v>
      </c>
      <c r="K675" s="22"/>
      <c r="L675" s="25">
        <f>F675+H675+J675</f>
        <v>0</v>
      </c>
      <c r="M675" s="19" t="s">
        <v>52</v>
      </c>
      <c r="N675" s="1" t="s">
        <v>117</v>
      </c>
      <c r="O675" s="1" t="s">
        <v>117</v>
      </c>
      <c r="P675" s="1" t="s">
        <v>52</v>
      </c>
      <c r="Q675" s="1" t="s">
        <v>52</v>
      </c>
      <c r="R675" s="1" t="s">
        <v>52</v>
      </c>
      <c r="AV675" s="1" t="s">
        <v>52</v>
      </c>
      <c r="AW675" s="1" t="s">
        <v>52</v>
      </c>
      <c r="AX675" s="1" t="s">
        <v>52</v>
      </c>
      <c r="AY675" s="1" t="s">
        <v>52</v>
      </c>
      <c r="AZ675" s="1" t="s">
        <v>52</v>
      </c>
    </row>
    <row r="676" spans="1:52" ht="30" customHeight="1" x14ac:dyDescent="0.3">
      <c r="A676" s="20"/>
      <c r="B676" s="20"/>
      <c r="C676" s="20"/>
      <c r="D676" s="20"/>
      <c r="E676" s="22"/>
      <c r="F676" s="25"/>
      <c r="G676" s="22"/>
      <c r="H676" s="25"/>
      <c r="I676" s="22"/>
      <c r="J676" s="25"/>
      <c r="K676" s="22"/>
      <c r="L676" s="25"/>
      <c r="M676" s="20"/>
    </row>
    <row r="677" spans="1:52" ht="30" customHeight="1" x14ac:dyDescent="0.3">
      <c r="A677" s="16" t="s">
        <v>1801</v>
      </c>
      <c r="B677" s="17"/>
      <c r="C677" s="17"/>
      <c r="D677" s="17"/>
      <c r="E677" s="21"/>
      <c r="F677" s="24"/>
      <c r="G677" s="21"/>
      <c r="H677" s="24"/>
      <c r="I677" s="21"/>
      <c r="J677" s="24"/>
      <c r="K677" s="21"/>
      <c r="L677" s="24"/>
      <c r="M677" s="18"/>
      <c r="N677" s="1" t="s">
        <v>785</v>
      </c>
    </row>
    <row r="678" spans="1:52" ht="30" customHeight="1" x14ac:dyDescent="0.3">
      <c r="A678" s="19" t="s">
        <v>633</v>
      </c>
      <c r="B678" s="19" t="s">
        <v>634</v>
      </c>
      <c r="C678" s="19" t="s">
        <v>635</v>
      </c>
      <c r="D678" s="20">
        <v>1.4999999999999999E-2</v>
      </c>
      <c r="E678" s="22">
        <f>단가대비표!O166</f>
        <v>0</v>
      </c>
      <c r="F678" s="25">
        <f>TRUNC(E678*D678,1)</f>
        <v>0</v>
      </c>
      <c r="G678" s="22">
        <f>단가대비표!P166</f>
        <v>0</v>
      </c>
      <c r="H678" s="25">
        <f>TRUNC(G678*D678,1)</f>
        <v>0</v>
      </c>
      <c r="I678" s="22">
        <f>단가대비표!V166</f>
        <v>0</v>
      </c>
      <c r="J678" s="25">
        <f>TRUNC(I678*D678,1)</f>
        <v>0</v>
      </c>
      <c r="K678" s="22">
        <f t="shared" ref="K678:L680" si="111">TRUNC(E678+G678+I678,1)</f>
        <v>0</v>
      </c>
      <c r="L678" s="25">
        <f t="shared" si="111"/>
        <v>0</v>
      </c>
      <c r="M678" s="19" t="s">
        <v>52</v>
      </c>
      <c r="N678" s="1" t="s">
        <v>785</v>
      </c>
      <c r="O678" s="1" t="s">
        <v>636</v>
      </c>
      <c r="P678" s="1" t="s">
        <v>67</v>
      </c>
      <c r="Q678" s="1" t="s">
        <v>67</v>
      </c>
      <c r="R678" s="1" t="s">
        <v>66</v>
      </c>
      <c r="V678">
        <v>1</v>
      </c>
      <c r="AV678" s="1" t="s">
        <v>52</v>
      </c>
      <c r="AW678" s="1" t="s">
        <v>1802</v>
      </c>
      <c r="AX678" s="1" t="s">
        <v>52</v>
      </c>
      <c r="AY678" s="1" t="s">
        <v>52</v>
      </c>
      <c r="AZ678" s="1" t="s">
        <v>52</v>
      </c>
    </row>
    <row r="679" spans="1:52" ht="30" customHeight="1" x14ac:dyDescent="0.3">
      <c r="A679" s="19" t="s">
        <v>641</v>
      </c>
      <c r="B679" s="19" t="s">
        <v>634</v>
      </c>
      <c r="C679" s="19" t="s">
        <v>635</v>
      </c>
      <c r="D679" s="20">
        <v>5.0000000000000001E-3</v>
      </c>
      <c r="E679" s="22">
        <f>단가대비표!O172</f>
        <v>0</v>
      </c>
      <c r="F679" s="25">
        <f>TRUNC(E679*D679,1)</f>
        <v>0</v>
      </c>
      <c r="G679" s="22">
        <f>단가대비표!P172</f>
        <v>0</v>
      </c>
      <c r="H679" s="25">
        <f>TRUNC(G679*D679,1)</f>
        <v>0</v>
      </c>
      <c r="I679" s="22">
        <f>단가대비표!V172</f>
        <v>0</v>
      </c>
      <c r="J679" s="25">
        <f>TRUNC(I679*D679,1)</f>
        <v>0</v>
      </c>
      <c r="K679" s="22">
        <f t="shared" si="111"/>
        <v>0</v>
      </c>
      <c r="L679" s="25">
        <f t="shared" si="111"/>
        <v>0</v>
      </c>
      <c r="M679" s="19" t="s">
        <v>52</v>
      </c>
      <c r="N679" s="1" t="s">
        <v>785</v>
      </c>
      <c r="O679" s="1" t="s">
        <v>642</v>
      </c>
      <c r="P679" s="1" t="s">
        <v>67</v>
      </c>
      <c r="Q679" s="1" t="s">
        <v>67</v>
      </c>
      <c r="R679" s="1" t="s">
        <v>66</v>
      </c>
      <c r="V679">
        <v>1</v>
      </c>
      <c r="AV679" s="1" t="s">
        <v>52</v>
      </c>
      <c r="AW679" s="1" t="s">
        <v>1803</v>
      </c>
      <c r="AX679" s="1" t="s">
        <v>52</v>
      </c>
      <c r="AY679" s="1" t="s">
        <v>52</v>
      </c>
      <c r="AZ679" s="1" t="s">
        <v>52</v>
      </c>
    </row>
    <row r="680" spans="1:52" ht="30" customHeight="1" x14ac:dyDescent="0.3">
      <c r="A680" s="19" t="s">
        <v>647</v>
      </c>
      <c r="B680" s="19" t="s">
        <v>1032</v>
      </c>
      <c r="C680" s="19" t="s">
        <v>630</v>
      </c>
      <c r="D680" s="20">
        <v>1</v>
      </c>
      <c r="E680" s="22">
        <f>TRUNC(SUMIF(V678:V680, RIGHTB(O680, 1), H678:H680)*U680, 2)</f>
        <v>0</v>
      </c>
      <c r="F680" s="25">
        <f>TRUNC(E680*D680,1)</f>
        <v>0</v>
      </c>
      <c r="G680" s="22">
        <v>0</v>
      </c>
      <c r="H680" s="25">
        <f>TRUNC(G680*D680,1)</f>
        <v>0</v>
      </c>
      <c r="I680" s="22">
        <v>0</v>
      </c>
      <c r="J680" s="25">
        <f>TRUNC(I680*D680,1)</f>
        <v>0</v>
      </c>
      <c r="K680" s="22">
        <f t="shared" si="111"/>
        <v>0</v>
      </c>
      <c r="L680" s="25">
        <f t="shared" si="111"/>
        <v>0</v>
      </c>
      <c r="M680" s="19" t="s">
        <v>52</v>
      </c>
      <c r="N680" s="1" t="s">
        <v>785</v>
      </c>
      <c r="O680" s="1" t="s">
        <v>649</v>
      </c>
      <c r="P680" s="1" t="s">
        <v>67</v>
      </c>
      <c r="Q680" s="1" t="s">
        <v>67</v>
      </c>
      <c r="R680" s="1" t="s">
        <v>67</v>
      </c>
      <c r="S680">
        <v>1</v>
      </c>
      <c r="T680">
        <v>0</v>
      </c>
      <c r="U680">
        <v>0.02</v>
      </c>
      <c r="AV680" s="1" t="s">
        <v>52</v>
      </c>
      <c r="AW680" s="1" t="s">
        <v>1804</v>
      </c>
      <c r="AX680" s="1" t="s">
        <v>52</v>
      </c>
      <c r="AY680" s="1" t="s">
        <v>52</v>
      </c>
      <c r="AZ680" s="1" t="s">
        <v>52</v>
      </c>
    </row>
    <row r="681" spans="1:52" ht="30" customHeight="1" x14ac:dyDescent="0.3">
      <c r="A681" s="19" t="s">
        <v>1027</v>
      </c>
      <c r="B681" s="19" t="s">
        <v>52</v>
      </c>
      <c r="C681" s="19" t="s">
        <v>52</v>
      </c>
      <c r="D681" s="20"/>
      <c r="E681" s="22"/>
      <c r="F681" s="25">
        <f>TRUNC(SUMIF(N678:N680, N677, F678:F680),0)</f>
        <v>0</v>
      </c>
      <c r="G681" s="22"/>
      <c r="H681" s="25">
        <f>TRUNC(SUMIF(N678:N680, N677, H678:H680),0)</f>
        <v>0</v>
      </c>
      <c r="I681" s="22"/>
      <c r="J681" s="25">
        <f>TRUNC(SUMIF(N678:N680, N677, J678:J680),0)</f>
        <v>0</v>
      </c>
      <c r="K681" s="22"/>
      <c r="L681" s="25">
        <f>F681+H681+J681</f>
        <v>0</v>
      </c>
      <c r="M681" s="19" t="s">
        <v>52</v>
      </c>
      <c r="N681" s="1" t="s">
        <v>117</v>
      </c>
      <c r="O681" s="1" t="s">
        <v>117</v>
      </c>
      <c r="P681" s="1" t="s">
        <v>52</v>
      </c>
      <c r="Q681" s="1" t="s">
        <v>52</v>
      </c>
      <c r="R681" s="1" t="s">
        <v>52</v>
      </c>
      <c r="AV681" s="1" t="s">
        <v>52</v>
      </c>
      <c r="AW681" s="1" t="s">
        <v>52</v>
      </c>
      <c r="AX681" s="1" t="s">
        <v>52</v>
      </c>
      <c r="AY681" s="1" t="s">
        <v>52</v>
      </c>
      <c r="AZ681" s="1" t="s">
        <v>52</v>
      </c>
    </row>
    <row r="682" spans="1:52" ht="30" customHeight="1" x14ac:dyDescent="0.3">
      <c r="A682" s="20"/>
      <c r="B682" s="20"/>
      <c r="C682" s="20"/>
      <c r="D682" s="20"/>
      <c r="E682" s="22"/>
      <c r="F682" s="25"/>
      <c r="G682" s="22"/>
      <c r="H682" s="25"/>
      <c r="I682" s="22"/>
      <c r="J682" s="25"/>
      <c r="K682" s="22"/>
      <c r="L682" s="25"/>
      <c r="M682" s="20"/>
    </row>
    <row r="683" spans="1:52" ht="30" customHeight="1" x14ac:dyDescent="0.3">
      <c r="A683" s="16" t="s">
        <v>1805</v>
      </c>
      <c r="B683" s="17"/>
      <c r="C683" s="17"/>
      <c r="D683" s="17"/>
      <c r="E683" s="21"/>
      <c r="F683" s="24"/>
      <c r="G683" s="21"/>
      <c r="H683" s="24"/>
      <c r="I683" s="21"/>
      <c r="J683" s="24"/>
      <c r="K683" s="21"/>
      <c r="L683" s="24"/>
      <c r="M683" s="18"/>
      <c r="N683" s="1" t="s">
        <v>788</v>
      </c>
    </row>
    <row r="684" spans="1:52" ht="30" customHeight="1" x14ac:dyDescent="0.3">
      <c r="A684" s="19" t="s">
        <v>633</v>
      </c>
      <c r="B684" s="19" t="s">
        <v>634</v>
      </c>
      <c r="C684" s="19" t="s">
        <v>635</v>
      </c>
      <c r="D684" s="20">
        <v>2.1999999999999999E-2</v>
      </c>
      <c r="E684" s="22">
        <f>단가대비표!O166</f>
        <v>0</v>
      </c>
      <c r="F684" s="25">
        <f>TRUNC(E684*D684,1)</f>
        <v>0</v>
      </c>
      <c r="G684" s="22">
        <f>단가대비표!P166</f>
        <v>0</v>
      </c>
      <c r="H684" s="25">
        <f>TRUNC(G684*D684,1)</f>
        <v>0</v>
      </c>
      <c r="I684" s="22">
        <f>단가대비표!V166</f>
        <v>0</v>
      </c>
      <c r="J684" s="25">
        <f>TRUNC(I684*D684,1)</f>
        <v>0</v>
      </c>
      <c r="K684" s="22">
        <f t="shared" ref="K684:L686" si="112">TRUNC(E684+G684+I684,1)</f>
        <v>0</v>
      </c>
      <c r="L684" s="25">
        <f t="shared" si="112"/>
        <v>0</v>
      </c>
      <c r="M684" s="19" t="s">
        <v>52</v>
      </c>
      <c r="N684" s="1" t="s">
        <v>788</v>
      </c>
      <c r="O684" s="1" t="s">
        <v>636</v>
      </c>
      <c r="P684" s="1" t="s">
        <v>67</v>
      </c>
      <c r="Q684" s="1" t="s">
        <v>67</v>
      </c>
      <c r="R684" s="1" t="s">
        <v>66</v>
      </c>
      <c r="V684">
        <v>1</v>
      </c>
      <c r="AV684" s="1" t="s">
        <v>52</v>
      </c>
      <c r="AW684" s="1" t="s">
        <v>1806</v>
      </c>
      <c r="AX684" s="1" t="s">
        <v>52</v>
      </c>
      <c r="AY684" s="1" t="s">
        <v>52</v>
      </c>
      <c r="AZ684" s="1" t="s">
        <v>52</v>
      </c>
    </row>
    <row r="685" spans="1:52" ht="30" customHeight="1" x14ac:dyDescent="0.3">
      <c r="A685" s="19" t="s">
        <v>641</v>
      </c>
      <c r="B685" s="19" t="s">
        <v>634</v>
      </c>
      <c r="C685" s="19" t="s">
        <v>635</v>
      </c>
      <c r="D685" s="20">
        <v>7.0000000000000001E-3</v>
      </c>
      <c r="E685" s="22">
        <f>단가대비표!O172</f>
        <v>0</v>
      </c>
      <c r="F685" s="25">
        <f>TRUNC(E685*D685,1)</f>
        <v>0</v>
      </c>
      <c r="G685" s="22">
        <f>단가대비표!P172</f>
        <v>0</v>
      </c>
      <c r="H685" s="25">
        <f>TRUNC(G685*D685,1)</f>
        <v>0</v>
      </c>
      <c r="I685" s="22">
        <f>단가대비표!V172</f>
        <v>0</v>
      </c>
      <c r="J685" s="25">
        <f>TRUNC(I685*D685,1)</f>
        <v>0</v>
      </c>
      <c r="K685" s="22">
        <f t="shared" si="112"/>
        <v>0</v>
      </c>
      <c r="L685" s="25">
        <f t="shared" si="112"/>
        <v>0</v>
      </c>
      <c r="M685" s="19" t="s">
        <v>52</v>
      </c>
      <c r="N685" s="1" t="s">
        <v>788</v>
      </c>
      <c r="O685" s="1" t="s">
        <v>642</v>
      </c>
      <c r="P685" s="1" t="s">
        <v>67</v>
      </c>
      <c r="Q685" s="1" t="s">
        <v>67</v>
      </c>
      <c r="R685" s="1" t="s">
        <v>66</v>
      </c>
      <c r="V685">
        <v>1</v>
      </c>
      <c r="AV685" s="1" t="s">
        <v>52</v>
      </c>
      <c r="AW685" s="1" t="s">
        <v>1807</v>
      </c>
      <c r="AX685" s="1" t="s">
        <v>52</v>
      </c>
      <c r="AY685" s="1" t="s">
        <v>52</v>
      </c>
      <c r="AZ685" s="1" t="s">
        <v>52</v>
      </c>
    </row>
    <row r="686" spans="1:52" ht="30" customHeight="1" x14ac:dyDescent="0.3">
      <c r="A686" s="19" t="s">
        <v>647</v>
      </c>
      <c r="B686" s="19" t="s">
        <v>1032</v>
      </c>
      <c r="C686" s="19" t="s">
        <v>630</v>
      </c>
      <c r="D686" s="20">
        <v>1</v>
      </c>
      <c r="E686" s="22">
        <f>TRUNC(SUMIF(V684:V686, RIGHTB(O686, 1), H684:H686)*U686, 2)</f>
        <v>0</v>
      </c>
      <c r="F686" s="25">
        <f>TRUNC(E686*D686,1)</f>
        <v>0</v>
      </c>
      <c r="G686" s="22">
        <v>0</v>
      </c>
      <c r="H686" s="25">
        <f>TRUNC(G686*D686,1)</f>
        <v>0</v>
      </c>
      <c r="I686" s="22">
        <v>0</v>
      </c>
      <c r="J686" s="25">
        <f>TRUNC(I686*D686,1)</f>
        <v>0</v>
      </c>
      <c r="K686" s="22">
        <f t="shared" si="112"/>
        <v>0</v>
      </c>
      <c r="L686" s="25">
        <f t="shared" si="112"/>
        <v>0</v>
      </c>
      <c r="M686" s="19" t="s">
        <v>52</v>
      </c>
      <c r="N686" s="1" t="s">
        <v>788</v>
      </c>
      <c r="O686" s="1" t="s">
        <v>649</v>
      </c>
      <c r="P686" s="1" t="s">
        <v>67</v>
      </c>
      <c r="Q686" s="1" t="s">
        <v>67</v>
      </c>
      <c r="R686" s="1" t="s">
        <v>67</v>
      </c>
      <c r="S686">
        <v>1</v>
      </c>
      <c r="T686">
        <v>0</v>
      </c>
      <c r="U686">
        <v>0.02</v>
      </c>
      <c r="AV686" s="1" t="s">
        <v>52</v>
      </c>
      <c r="AW686" s="1" t="s">
        <v>1808</v>
      </c>
      <c r="AX686" s="1" t="s">
        <v>52</v>
      </c>
      <c r="AY686" s="1" t="s">
        <v>52</v>
      </c>
      <c r="AZ686" s="1" t="s">
        <v>52</v>
      </c>
    </row>
    <row r="687" spans="1:52" ht="30" customHeight="1" x14ac:dyDescent="0.3">
      <c r="A687" s="19" t="s">
        <v>1027</v>
      </c>
      <c r="B687" s="19" t="s">
        <v>52</v>
      </c>
      <c r="C687" s="19" t="s">
        <v>52</v>
      </c>
      <c r="D687" s="20"/>
      <c r="E687" s="22"/>
      <c r="F687" s="25">
        <f>TRUNC(SUMIF(N684:N686, N683, F684:F686),0)</f>
        <v>0</v>
      </c>
      <c r="G687" s="22"/>
      <c r="H687" s="25">
        <f>TRUNC(SUMIF(N684:N686, N683, H684:H686),0)</f>
        <v>0</v>
      </c>
      <c r="I687" s="22"/>
      <c r="J687" s="25">
        <f>TRUNC(SUMIF(N684:N686, N683, J684:J686),0)</f>
        <v>0</v>
      </c>
      <c r="K687" s="22"/>
      <c r="L687" s="25">
        <f>F687+H687+J687</f>
        <v>0</v>
      </c>
      <c r="M687" s="19" t="s">
        <v>52</v>
      </c>
      <c r="N687" s="1" t="s">
        <v>117</v>
      </c>
      <c r="O687" s="1" t="s">
        <v>117</v>
      </c>
      <c r="P687" s="1" t="s">
        <v>52</v>
      </c>
      <c r="Q687" s="1" t="s">
        <v>52</v>
      </c>
      <c r="R687" s="1" t="s">
        <v>52</v>
      </c>
      <c r="AV687" s="1" t="s">
        <v>52</v>
      </c>
      <c r="AW687" s="1" t="s">
        <v>52</v>
      </c>
      <c r="AX687" s="1" t="s">
        <v>52</v>
      </c>
      <c r="AY687" s="1" t="s">
        <v>52</v>
      </c>
      <c r="AZ687" s="1" t="s">
        <v>52</v>
      </c>
    </row>
    <row r="688" spans="1:52" ht="30" customHeight="1" x14ac:dyDescent="0.3">
      <c r="A688" s="20"/>
      <c r="B688" s="20"/>
      <c r="C688" s="20"/>
      <c r="D688" s="20"/>
      <c r="E688" s="22"/>
      <c r="F688" s="25"/>
      <c r="G688" s="22"/>
      <c r="H688" s="25"/>
      <c r="I688" s="22"/>
      <c r="J688" s="25"/>
      <c r="K688" s="22"/>
      <c r="L688" s="25"/>
      <c r="M688" s="20"/>
    </row>
    <row r="689" spans="1:52" ht="30" customHeight="1" x14ac:dyDescent="0.3">
      <c r="A689" s="16" t="s">
        <v>1809</v>
      </c>
      <c r="B689" s="17"/>
      <c r="C689" s="17"/>
      <c r="D689" s="17"/>
      <c r="E689" s="21"/>
      <c r="F689" s="24"/>
      <c r="G689" s="21"/>
      <c r="H689" s="24"/>
      <c r="I689" s="21"/>
      <c r="J689" s="24"/>
      <c r="K689" s="21"/>
      <c r="L689" s="24"/>
      <c r="M689" s="18"/>
      <c r="N689" s="1" t="s">
        <v>791</v>
      </c>
    </row>
    <row r="690" spans="1:52" ht="30" customHeight="1" x14ac:dyDescent="0.3">
      <c r="A690" s="19" t="s">
        <v>633</v>
      </c>
      <c r="B690" s="19" t="s">
        <v>634</v>
      </c>
      <c r="C690" s="19" t="s">
        <v>635</v>
      </c>
      <c r="D690" s="20">
        <v>2.8000000000000001E-2</v>
      </c>
      <c r="E690" s="22">
        <f>단가대비표!O166</f>
        <v>0</v>
      </c>
      <c r="F690" s="25">
        <f>TRUNC(E690*D690,1)</f>
        <v>0</v>
      </c>
      <c r="G690" s="22">
        <f>단가대비표!P166</f>
        <v>0</v>
      </c>
      <c r="H690" s="25">
        <f>TRUNC(G690*D690,1)</f>
        <v>0</v>
      </c>
      <c r="I690" s="22">
        <f>단가대비표!V166</f>
        <v>0</v>
      </c>
      <c r="J690" s="25">
        <f>TRUNC(I690*D690,1)</f>
        <v>0</v>
      </c>
      <c r="K690" s="22">
        <f t="shared" ref="K690:L692" si="113">TRUNC(E690+G690+I690,1)</f>
        <v>0</v>
      </c>
      <c r="L690" s="25">
        <f t="shared" si="113"/>
        <v>0</v>
      </c>
      <c r="M690" s="19" t="s">
        <v>52</v>
      </c>
      <c r="N690" s="1" t="s">
        <v>791</v>
      </c>
      <c r="O690" s="1" t="s">
        <v>636</v>
      </c>
      <c r="P690" s="1" t="s">
        <v>67</v>
      </c>
      <c r="Q690" s="1" t="s">
        <v>67</v>
      </c>
      <c r="R690" s="1" t="s">
        <v>66</v>
      </c>
      <c r="V690">
        <v>1</v>
      </c>
      <c r="AV690" s="1" t="s">
        <v>52</v>
      </c>
      <c r="AW690" s="1" t="s">
        <v>1810</v>
      </c>
      <c r="AX690" s="1" t="s">
        <v>52</v>
      </c>
      <c r="AY690" s="1" t="s">
        <v>52</v>
      </c>
      <c r="AZ690" s="1" t="s">
        <v>52</v>
      </c>
    </row>
    <row r="691" spans="1:52" ht="30" customHeight="1" x14ac:dyDescent="0.3">
      <c r="A691" s="19" t="s">
        <v>641</v>
      </c>
      <c r="B691" s="19" t="s">
        <v>634</v>
      </c>
      <c r="C691" s="19" t="s">
        <v>635</v>
      </c>
      <c r="D691" s="20">
        <v>0.01</v>
      </c>
      <c r="E691" s="22">
        <f>단가대비표!O172</f>
        <v>0</v>
      </c>
      <c r="F691" s="25">
        <f>TRUNC(E691*D691,1)</f>
        <v>0</v>
      </c>
      <c r="G691" s="22">
        <f>단가대비표!P172</f>
        <v>0</v>
      </c>
      <c r="H691" s="25">
        <f>TRUNC(G691*D691,1)</f>
        <v>0</v>
      </c>
      <c r="I691" s="22">
        <f>단가대비표!V172</f>
        <v>0</v>
      </c>
      <c r="J691" s="25">
        <f>TRUNC(I691*D691,1)</f>
        <v>0</v>
      </c>
      <c r="K691" s="22">
        <f t="shared" si="113"/>
        <v>0</v>
      </c>
      <c r="L691" s="25">
        <f t="shared" si="113"/>
        <v>0</v>
      </c>
      <c r="M691" s="19" t="s">
        <v>52</v>
      </c>
      <c r="N691" s="1" t="s">
        <v>791</v>
      </c>
      <c r="O691" s="1" t="s">
        <v>642</v>
      </c>
      <c r="P691" s="1" t="s">
        <v>67</v>
      </c>
      <c r="Q691" s="1" t="s">
        <v>67</v>
      </c>
      <c r="R691" s="1" t="s">
        <v>66</v>
      </c>
      <c r="V691">
        <v>1</v>
      </c>
      <c r="AV691" s="1" t="s">
        <v>52</v>
      </c>
      <c r="AW691" s="1" t="s">
        <v>1811</v>
      </c>
      <c r="AX691" s="1" t="s">
        <v>52</v>
      </c>
      <c r="AY691" s="1" t="s">
        <v>52</v>
      </c>
      <c r="AZ691" s="1" t="s">
        <v>52</v>
      </c>
    </row>
    <row r="692" spans="1:52" ht="30" customHeight="1" x14ac:dyDescent="0.3">
      <c r="A692" s="19" t="s">
        <v>647</v>
      </c>
      <c r="B692" s="19" t="s">
        <v>1032</v>
      </c>
      <c r="C692" s="19" t="s">
        <v>630</v>
      </c>
      <c r="D692" s="20">
        <v>1</v>
      </c>
      <c r="E692" s="22">
        <f>TRUNC(SUMIF(V690:V692, RIGHTB(O692, 1), H690:H692)*U692, 2)</f>
        <v>0</v>
      </c>
      <c r="F692" s="25">
        <f>TRUNC(E692*D692,1)</f>
        <v>0</v>
      </c>
      <c r="G692" s="22">
        <v>0</v>
      </c>
      <c r="H692" s="25">
        <f>TRUNC(G692*D692,1)</f>
        <v>0</v>
      </c>
      <c r="I692" s="22">
        <v>0</v>
      </c>
      <c r="J692" s="25">
        <f>TRUNC(I692*D692,1)</f>
        <v>0</v>
      </c>
      <c r="K692" s="22">
        <f t="shared" si="113"/>
        <v>0</v>
      </c>
      <c r="L692" s="25">
        <f t="shared" si="113"/>
        <v>0</v>
      </c>
      <c r="M692" s="19" t="s">
        <v>52</v>
      </c>
      <c r="N692" s="1" t="s">
        <v>791</v>
      </c>
      <c r="O692" s="1" t="s">
        <v>649</v>
      </c>
      <c r="P692" s="1" t="s">
        <v>67</v>
      </c>
      <c r="Q692" s="1" t="s">
        <v>67</v>
      </c>
      <c r="R692" s="1" t="s">
        <v>67</v>
      </c>
      <c r="S692">
        <v>1</v>
      </c>
      <c r="T692">
        <v>0</v>
      </c>
      <c r="U692">
        <v>0.02</v>
      </c>
      <c r="AV692" s="1" t="s">
        <v>52</v>
      </c>
      <c r="AW692" s="1" t="s">
        <v>1812</v>
      </c>
      <c r="AX692" s="1" t="s">
        <v>52</v>
      </c>
      <c r="AY692" s="1" t="s">
        <v>52</v>
      </c>
      <c r="AZ692" s="1" t="s">
        <v>52</v>
      </c>
    </row>
    <row r="693" spans="1:52" ht="30" customHeight="1" x14ac:dyDescent="0.3">
      <c r="A693" s="19" t="s">
        <v>1027</v>
      </c>
      <c r="B693" s="19" t="s">
        <v>52</v>
      </c>
      <c r="C693" s="19" t="s">
        <v>52</v>
      </c>
      <c r="D693" s="20"/>
      <c r="E693" s="22"/>
      <c r="F693" s="25">
        <f>TRUNC(SUMIF(N690:N692, N689, F690:F692),0)</f>
        <v>0</v>
      </c>
      <c r="G693" s="22"/>
      <c r="H693" s="25">
        <f>TRUNC(SUMIF(N690:N692, N689, H690:H692),0)</f>
        <v>0</v>
      </c>
      <c r="I693" s="22"/>
      <c r="J693" s="25">
        <f>TRUNC(SUMIF(N690:N692, N689, J690:J692),0)</f>
        <v>0</v>
      </c>
      <c r="K693" s="22"/>
      <c r="L693" s="25">
        <f>F693+H693+J693</f>
        <v>0</v>
      </c>
      <c r="M693" s="19" t="s">
        <v>52</v>
      </c>
      <c r="N693" s="1" t="s">
        <v>117</v>
      </c>
      <c r="O693" s="1" t="s">
        <v>117</v>
      </c>
      <c r="P693" s="1" t="s">
        <v>52</v>
      </c>
      <c r="Q693" s="1" t="s">
        <v>52</v>
      </c>
      <c r="R693" s="1" t="s">
        <v>52</v>
      </c>
      <c r="AV693" s="1" t="s">
        <v>52</v>
      </c>
      <c r="AW693" s="1" t="s">
        <v>52</v>
      </c>
      <c r="AX693" s="1" t="s">
        <v>52</v>
      </c>
      <c r="AY693" s="1" t="s">
        <v>52</v>
      </c>
      <c r="AZ693" s="1" t="s">
        <v>52</v>
      </c>
    </row>
    <row r="694" spans="1:52" ht="30" customHeight="1" x14ac:dyDescent="0.3">
      <c r="A694" s="20"/>
      <c r="B694" s="20"/>
      <c r="C694" s="20"/>
      <c r="D694" s="20"/>
      <c r="E694" s="22"/>
      <c r="F694" s="25"/>
      <c r="G694" s="22"/>
      <c r="H694" s="25"/>
      <c r="I694" s="22"/>
      <c r="J694" s="25"/>
      <c r="K694" s="22"/>
      <c r="L694" s="25"/>
      <c r="M694" s="20"/>
    </row>
    <row r="695" spans="1:52" ht="30" customHeight="1" x14ac:dyDescent="0.3">
      <c r="A695" s="16" t="s">
        <v>1813</v>
      </c>
      <c r="B695" s="17"/>
      <c r="C695" s="17"/>
      <c r="D695" s="17"/>
      <c r="E695" s="21"/>
      <c r="F695" s="24"/>
      <c r="G695" s="21"/>
      <c r="H695" s="24"/>
      <c r="I695" s="21"/>
      <c r="J695" s="24"/>
      <c r="K695" s="21"/>
      <c r="L695" s="24"/>
      <c r="M695" s="18"/>
      <c r="N695" s="1" t="s">
        <v>811</v>
      </c>
    </row>
    <row r="696" spans="1:52" ht="30" customHeight="1" x14ac:dyDescent="0.3">
      <c r="A696" s="19" t="s">
        <v>1029</v>
      </c>
      <c r="B696" s="19" t="s">
        <v>634</v>
      </c>
      <c r="C696" s="19" t="s">
        <v>635</v>
      </c>
      <c r="D696" s="20">
        <v>6.4000000000000001E-2</v>
      </c>
      <c r="E696" s="22">
        <f>단가대비표!O174</f>
        <v>0</v>
      </c>
      <c r="F696" s="25">
        <f>TRUNC(E696*D696,1)</f>
        <v>0</v>
      </c>
      <c r="G696" s="22">
        <f>단가대비표!P174</f>
        <v>0</v>
      </c>
      <c r="H696" s="25">
        <f>TRUNC(G696*D696,1)</f>
        <v>0</v>
      </c>
      <c r="I696" s="22">
        <f>단가대비표!V174</f>
        <v>0</v>
      </c>
      <c r="J696" s="25">
        <f>TRUNC(I696*D696,1)</f>
        <v>0</v>
      </c>
      <c r="K696" s="22">
        <f t="shared" ref="K696:L698" si="114">TRUNC(E696+G696+I696,1)</f>
        <v>0</v>
      </c>
      <c r="L696" s="25">
        <f t="shared" si="114"/>
        <v>0</v>
      </c>
      <c r="M696" s="19" t="s">
        <v>52</v>
      </c>
      <c r="N696" s="1" t="s">
        <v>811</v>
      </c>
      <c r="O696" s="1" t="s">
        <v>1030</v>
      </c>
      <c r="P696" s="1" t="s">
        <v>67</v>
      </c>
      <c r="Q696" s="1" t="s">
        <v>67</v>
      </c>
      <c r="R696" s="1" t="s">
        <v>66</v>
      </c>
      <c r="V696">
        <v>1</v>
      </c>
      <c r="AV696" s="1" t="s">
        <v>52</v>
      </c>
      <c r="AW696" s="1" t="s">
        <v>1815</v>
      </c>
      <c r="AX696" s="1" t="s">
        <v>52</v>
      </c>
      <c r="AY696" s="1" t="s">
        <v>52</v>
      </c>
      <c r="AZ696" s="1" t="s">
        <v>52</v>
      </c>
    </row>
    <row r="697" spans="1:52" ht="30" customHeight="1" x14ac:dyDescent="0.3">
      <c r="A697" s="19" t="s">
        <v>633</v>
      </c>
      <c r="B697" s="19" t="s">
        <v>634</v>
      </c>
      <c r="C697" s="19" t="s">
        <v>635</v>
      </c>
      <c r="D697" s="20">
        <v>4.2999999999999997E-2</v>
      </c>
      <c r="E697" s="22">
        <f>단가대비표!O166</f>
        <v>0</v>
      </c>
      <c r="F697" s="25">
        <f>TRUNC(E697*D697,1)</f>
        <v>0</v>
      </c>
      <c r="G697" s="22">
        <f>단가대비표!P166</f>
        <v>0</v>
      </c>
      <c r="H697" s="25">
        <f>TRUNC(G697*D697,1)</f>
        <v>0</v>
      </c>
      <c r="I697" s="22">
        <f>단가대비표!V166</f>
        <v>0</v>
      </c>
      <c r="J697" s="25">
        <f>TRUNC(I697*D697,1)</f>
        <v>0</v>
      </c>
      <c r="K697" s="22">
        <f t="shared" si="114"/>
        <v>0</v>
      </c>
      <c r="L697" s="25">
        <f t="shared" si="114"/>
        <v>0</v>
      </c>
      <c r="M697" s="19" t="s">
        <v>52</v>
      </c>
      <c r="N697" s="1" t="s">
        <v>811</v>
      </c>
      <c r="O697" s="1" t="s">
        <v>636</v>
      </c>
      <c r="P697" s="1" t="s">
        <v>67</v>
      </c>
      <c r="Q697" s="1" t="s">
        <v>67</v>
      </c>
      <c r="R697" s="1" t="s">
        <v>66</v>
      </c>
      <c r="V697">
        <v>1</v>
      </c>
      <c r="AV697" s="1" t="s">
        <v>52</v>
      </c>
      <c r="AW697" s="1" t="s">
        <v>1816</v>
      </c>
      <c r="AX697" s="1" t="s">
        <v>52</v>
      </c>
      <c r="AY697" s="1" t="s">
        <v>52</v>
      </c>
      <c r="AZ697" s="1" t="s">
        <v>52</v>
      </c>
    </row>
    <row r="698" spans="1:52" ht="30" customHeight="1" x14ac:dyDescent="0.3">
      <c r="A698" s="19" t="s">
        <v>647</v>
      </c>
      <c r="B698" s="19" t="s">
        <v>1032</v>
      </c>
      <c r="C698" s="19" t="s">
        <v>630</v>
      </c>
      <c r="D698" s="20">
        <v>1</v>
      </c>
      <c r="E698" s="22">
        <f>TRUNC(SUMIF(V696:V698, RIGHTB(O698, 1), H696:H698)*U698, 2)</f>
        <v>0</v>
      </c>
      <c r="F698" s="25">
        <f>TRUNC(E698*D698,1)</f>
        <v>0</v>
      </c>
      <c r="G698" s="22">
        <v>0</v>
      </c>
      <c r="H698" s="25">
        <f>TRUNC(G698*D698,1)</f>
        <v>0</v>
      </c>
      <c r="I698" s="22">
        <v>0</v>
      </c>
      <c r="J698" s="25">
        <f>TRUNC(I698*D698,1)</f>
        <v>0</v>
      </c>
      <c r="K698" s="22">
        <f t="shared" si="114"/>
        <v>0</v>
      </c>
      <c r="L698" s="25">
        <f t="shared" si="114"/>
        <v>0</v>
      </c>
      <c r="M698" s="19" t="s">
        <v>52</v>
      </c>
      <c r="N698" s="1" t="s">
        <v>811</v>
      </c>
      <c r="O698" s="1" t="s">
        <v>649</v>
      </c>
      <c r="P698" s="1" t="s">
        <v>67</v>
      </c>
      <c r="Q698" s="1" t="s">
        <v>67</v>
      </c>
      <c r="R698" s="1" t="s">
        <v>67</v>
      </c>
      <c r="S698">
        <v>1</v>
      </c>
      <c r="T698">
        <v>0</v>
      </c>
      <c r="U698">
        <v>0.02</v>
      </c>
      <c r="AV698" s="1" t="s">
        <v>52</v>
      </c>
      <c r="AW698" s="1" t="s">
        <v>1817</v>
      </c>
      <c r="AX698" s="1" t="s">
        <v>52</v>
      </c>
      <c r="AY698" s="1" t="s">
        <v>52</v>
      </c>
      <c r="AZ698" s="1" t="s">
        <v>52</v>
      </c>
    </row>
    <row r="699" spans="1:52" ht="30" customHeight="1" x14ac:dyDescent="0.3">
      <c r="A699" s="19" t="s">
        <v>1027</v>
      </c>
      <c r="B699" s="19" t="s">
        <v>52</v>
      </c>
      <c r="C699" s="19" t="s">
        <v>52</v>
      </c>
      <c r="D699" s="20"/>
      <c r="E699" s="22"/>
      <c r="F699" s="25">
        <f>TRUNC(SUMIF(N696:N698, N695, F696:F698),0)</f>
        <v>0</v>
      </c>
      <c r="G699" s="22"/>
      <c r="H699" s="25">
        <f>TRUNC(SUMIF(N696:N698, N695, H696:H698),0)</f>
        <v>0</v>
      </c>
      <c r="I699" s="22"/>
      <c r="J699" s="25">
        <f>TRUNC(SUMIF(N696:N698, N695, J696:J698),0)</f>
        <v>0</v>
      </c>
      <c r="K699" s="22"/>
      <c r="L699" s="25">
        <f>F699+H699+J699</f>
        <v>0</v>
      </c>
      <c r="M699" s="19" t="s">
        <v>52</v>
      </c>
      <c r="N699" s="1" t="s">
        <v>117</v>
      </c>
      <c r="O699" s="1" t="s">
        <v>117</v>
      </c>
      <c r="P699" s="1" t="s">
        <v>52</v>
      </c>
      <c r="Q699" s="1" t="s">
        <v>52</v>
      </c>
      <c r="R699" s="1" t="s">
        <v>52</v>
      </c>
      <c r="AV699" s="1" t="s">
        <v>52</v>
      </c>
      <c r="AW699" s="1" t="s">
        <v>52</v>
      </c>
      <c r="AX699" s="1" t="s">
        <v>52</v>
      </c>
      <c r="AY699" s="1" t="s">
        <v>52</v>
      </c>
      <c r="AZ699" s="1" t="s">
        <v>52</v>
      </c>
    </row>
    <row r="700" spans="1:52" ht="30" customHeight="1" x14ac:dyDescent="0.3">
      <c r="A700" s="20"/>
      <c r="B700" s="20"/>
      <c r="C700" s="20"/>
      <c r="D700" s="20"/>
      <c r="E700" s="22"/>
      <c r="F700" s="25"/>
      <c r="G700" s="22"/>
      <c r="H700" s="25"/>
      <c r="I700" s="22"/>
      <c r="J700" s="25"/>
      <c r="K700" s="22"/>
      <c r="L700" s="25"/>
      <c r="M700" s="20"/>
    </row>
    <row r="701" spans="1:52" ht="30" customHeight="1" x14ac:dyDescent="0.3">
      <c r="A701" s="16" t="s">
        <v>1818</v>
      </c>
      <c r="B701" s="17"/>
      <c r="C701" s="17"/>
      <c r="D701" s="17"/>
      <c r="E701" s="21"/>
      <c r="F701" s="24"/>
      <c r="G701" s="21"/>
      <c r="H701" s="24"/>
      <c r="I701" s="21"/>
      <c r="J701" s="24"/>
      <c r="K701" s="21"/>
      <c r="L701" s="24"/>
      <c r="M701" s="18"/>
      <c r="N701" s="1" t="s">
        <v>815</v>
      </c>
    </row>
    <row r="702" spans="1:52" ht="30" customHeight="1" x14ac:dyDescent="0.3">
      <c r="A702" s="19" t="s">
        <v>1029</v>
      </c>
      <c r="B702" s="19" t="s">
        <v>634</v>
      </c>
      <c r="C702" s="19" t="s">
        <v>635</v>
      </c>
      <c r="D702" s="20">
        <v>3.5999999999999997E-2</v>
      </c>
      <c r="E702" s="22">
        <f>단가대비표!O174</f>
        <v>0</v>
      </c>
      <c r="F702" s="25">
        <f>TRUNC(E702*D702,1)</f>
        <v>0</v>
      </c>
      <c r="G702" s="22">
        <f>단가대비표!P174</f>
        <v>0</v>
      </c>
      <c r="H702" s="25">
        <f>TRUNC(G702*D702,1)</f>
        <v>0</v>
      </c>
      <c r="I702" s="22">
        <f>단가대비표!V174</f>
        <v>0</v>
      </c>
      <c r="J702" s="25">
        <f>TRUNC(I702*D702,1)</f>
        <v>0</v>
      </c>
      <c r="K702" s="22">
        <f t="shared" ref="K702:L704" si="115">TRUNC(E702+G702+I702,1)</f>
        <v>0</v>
      </c>
      <c r="L702" s="25">
        <f t="shared" si="115"/>
        <v>0</v>
      </c>
      <c r="M702" s="19" t="s">
        <v>52</v>
      </c>
      <c r="N702" s="1" t="s">
        <v>815</v>
      </c>
      <c r="O702" s="1" t="s">
        <v>1030</v>
      </c>
      <c r="P702" s="1" t="s">
        <v>67</v>
      </c>
      <c r="Q702" s="1" t="s">
        <v>67</v>
      </c>
      <c r="R702" s="1" t="s">
        <v>66</v>
      </c>
      <c r="V702">
        <v>1</v>
      </c>
      <c r="AV702" s="1" t="s">
        <v>52</v>
      </c>
      <c r="AW702" s="1" t="s">
        <v>1820</v>
      </c>
      <c r="AX702" s="1" t="s">
        <v>52</v>
      </c>
      <c r="AY702" s="1" t="s">
        <v>52</v>
      </c>
      <c r="AZ702" s="1" t="s">
        <v>52</v>
      </c>
    </row>
    <row r="703" spans="1:52" ht="30" customHeight="1" x14ac:dyDescent="0.3">
      <c r="A703" s="19" t="s">
        <v>633</v>
      </c>
      <c r="B703" s="19" t="s">
        <v>634</v>
      </c>
      <c r="C703" s="19" t="s">
        <v>635</v>
      </c>
      <c r="D703" s="20">
        <v>2.4E-2</v>
      </c>
      <c r="E703" s="22">
        <f>단가대비표!O166</f>
        <v>0</v>
      </c>
      <c r="F703" s="25">
        <f>TRUNC(E703*D703,1)</f>
        <v>0</v>
      </c>
      <c r="G703" s="22">
        <f>단가대비표!P166</f>
        <v>0</v>
      </c>
      <c r="H703" s="25">
        <f>TRUNC(G703*D703,1)</f>
        <v>0</v>
      </c>
      <c r="I703" s="22">
        <f>단가대비표!V166</f>
        <v>0</v>
      </c>
      <c r="J703" s="25">
        <f>TRUNC(I703*D703,1)</f>
        <v>0</v>
      </c>
      <c r="K703" s="22">
        <f t="shared" si="115"/>
        <v>0</v>
      </c>
      <c r="L703" s="25">
        <f t="shared" si="115"/>
        <v>0</v>
      </c>
      <c r="M703" s="19" t="s">
        <v>52</v>
      </c>
      <c r="N703" s="1" t="s">
        <v>815</v>
      </c>
      <c r="O703" s="1" t="s">
        <v>636</v>
      </c>
      <c r="P703" s="1" t="s">
        <v>67</v>
      </c>
      <c r="Q703" s="1" t="s">
        <v>67</v>
      </c>
      <c r="R703" s="1" t="s">
        <v>66</v>
      </c>
      <c r="V703">
        <v>1</v>
      </c>
      <c r="AV703" s="1" t="s">
        <v>52</v>
      </c>
      <c r="AW703" s="1" t="s">
        <v>1821</v>
      </c>
      <c r="AX703" s="1" t="s">
        <v>52</v>
      </c>
      <c r="AY703" s="1" t="s">
        <v>52</v>
      </c>
      <c r="AZ703" s="1" t="s">
        <v>52</v>
      </c>
    </row>
    <row r="704" spans="1:52" ht="30" customHeight="1" x14ac:dyDescent="0.3">
      <c r="A704" s="19" t="s">
        <v>647</v>
      </c>
      <c r="B704" s="19" t="s">
        <v>1032</v>
      </c>
      <c r="C704" s="19" t="s">
        <v>630</v>
      </c>
      <c r="D704" s="20">
        <v>1</v>
      </c>
      <c r="E704" s="22">
        <f>TRUNC(SUMIF(V702:V704, RIGHTB(O704, 1), H702:H704)*U704, 2)</f>
        <v>0</v>
      </c>
      <c r="F704" s="25">
        <f>TRUNC(E704*D704,1)</f>
        <v>0</v>
      </c>
      <c r="G704" s="22">
        <v>0</v>
      </c>
      <c r="H704" s="25">
        <f>TRUNC(G704*D704,1)</f>
        <v>0</v>
      </c>
      <c r="I704" s="22">
        <v>0</v>
      </c>
      <c r="J704" s="25">
        <f>TRUNC(I704*D704,1)</f>
        <v>0</v>
      </c>
      <c r="K704" s="22">
        <f t="shared" si="115"/>
        <v>0</v>
      </c>
      <c r="L704" s="25">
        <f t="shared" si="115"/>
        <v>0</v>
      </c>
      <c r="M704" s="19" t="s">
        <v>52</v>
      </c>
      <c r="N704" s="1" t="s">
        <v>815</v>
      </c>
      <c r="O704" s="1" t="s">
        <v>649</v>
      </c>
      <c r="P704" s="1" t="s">
        <v>67</v>
      </c>
      <c r="Q704" s="1" t="s">
        <v>67</v>
      </c>
      <c r="R704" s="1" t="s">
        <v>67</v>
      </c>
      <c r="S704">
        <v>1</v>
      </c>
      <c r="T704">
        <v>0</v>
      </c>
      <c r="U704">
        <v>0.02</v>
      </c>
      <c r="AV704" s="1" t="s">
        <v>52</v>
      </c>
      <c r="AW704" s="1" t="s">
        <v>1822</v>
      </c>
      <c r="AX704" s="1" t="s">
        <v>52</v>
      </c>
      <c r="AY704" s="1" t="s">
        <v>52</v>
      </c>
      <c r="AZ704" s="1" t="s">
        <v>52</v>
      </c>
    </row>
    <row r="705" spans="1:52" ht="30" customHeight="1" x14ac:dyDescent="0.3">
      <c r="A705" s="19" t="s">
        <v>1027</v>
      </c>
      <c r="B705" s="19" t="s">
        <v>52</v>
      </c>
      <c r="C705" s="19" t="s">
        <v>52</v>
      </c>
      <c r="D705" s="20"/>
      <c r="E705" s="22"/>
      <c r="F705" s="25">
        <f>TRUNC(SUMIF(N702:N704, N701, F702:F704),0)</f>
        <v>0</v>
      </c>
      <c r="G705" s="22"/>
      <c r="H705" s="25">
        <f>TRUNC(SUMIF(N702:N704, N701, H702:H704),0)</f>
        <v>0</v>
      </c>
      <c r="I705" s="22"/>
      <c r="J705" s="25">
        <f>TRUNC(SUMIF(N702:N704, N701, J702:J704),0)</f>
        <v>0</v>
      </c>
      <c r="K705" s="22"/>
      <c r="L705" s="25">
        <f>F705+H705+J705</f>
        <v>0</v>
      </c>
      <c r="M705" s="19" t="s">
        <v>52</v>
      </c>
      <c r="N705" s="1" t="s">
        <v>117</v>
      </c>
      <c r="O705" s="1" t="s">
        <v>117</v>
      </c>
      <c r="P705" s="1" t="s">
        <v>52</v>
      </c>
      <c r="Q705" s="1" t="s">
        <v>52</v>
      </c>
      <c r="R705" s="1" t="s">
        <v>52</v>
      </c>
      <c r="AV705" s="1" t="s">
        <v>52</v>
      </c>
      <c r="AW705" s="1" t="s">
        <v>52</v>
      </c>
      <c r="AX705" s="1" t="s">
        <v>52</v>
      </c>
      <c r="AY705" s="1" t="s">
        <v>52</v>
      </c>
      <c r="AZ705" s="1" t="s">
        <v>52</v>
      </c>
    </row>
    <row r="706" spans="1:52" ht="30" customHeight="1" x14ac:dyDescent="0.3">
      <c r="A706" s="20"/>
      <c r="B706" s="20"/>
      <c r="C706" s="20"/>
      <c r="D706" s="20"/>
      <c r="E706" s="22"/>
      <c r="F706" s="25"/>
      <c r="G706" s="22"/>
      <c r="H706" s="25"/>
      <c r="I706" s="22"/>
      <c r="J706" s="25"/>
      <c r="K706" s="22"/>
      <c r="L706" s="25"/>
      <c r="M706" s="20"/>
    </row>
    <row r="707" spans="1:52" ht="30" customHeight="1" x14ac:dyDescent="0.3">
      <c r="A707" s="16" t="s">
        <v>1823</v>
      </c>
      <c r="B707" s="17"/>
      <c r="C707" s="17"/>
      <c r="D707" s="17"/>
      <c r="E707" s="21"/>
      <c r="F707" s="24"/>
      <c r="G707" s="21"/>
      <c r="H707" s="24"/>
      <c r="I707" s="21"/>
      <c r="J707" s="24"/>
      <c r="K707" s="21"/>
      <c r="L707" s="24"/>
      <c r="M707" s="18"/>
      <c r="N707" s="1" t="s">
        <v>764</v>
      </c>
    </row>
    <row r="708" spans="1:52" ht="30" customHeight="1" x14ac:dyDescent="0.3">
      <c r="A708" s="19" t="s">
        <v>1281</v>
      </c>
      <c r="B708" s="19" t="s">
        <v>634</v>
      </c>
      <c r="C708" s="19" t="s">
        <v>635</v>
      </c>
      <c r="D708" s="20">
        <v>1.4E-2</v>
      </c>
      <c r="E708" s="22">
        <f>단가대비표!O175</f>
        <v>0</v>
      </c>
      <c r="F708" s="25">
        <f>TRUNC(E708*D708,1)</f>
        <v>0</v>
      </c>
      <c r="G708" s="22">
        <f>단가대비표!P175</f>
        <v>0</v>
      </c>
      <c r="H708" s="25">
        <f>TRUNC(G708*D708,1)</f>
        <v>0</v>
      </c>
      <c r="I708" s="22">
        <f>단가대비표!V175</f>
        <v>0</v>
      </c>
      <c r="J708" s="25">
        <f>TRUNC(I708*D708,1)</f>
        <v>0</v>
      </c>
      <c r="K708" s="22">
        <f>TRUNC(E708+G708+I708,1)</f>
        <v>0</v>
      </c>
      <c r="L708" s="25">
        <f>TRUNC(F708+H708+J708,1)</f>
        <v>0</v>
      </c>
      <c r="M708" s="19" t="s">
        <v>52</v>
      </c>
      <c r="N708" s="1" t="s">
        <v>764</v>
      </c>
      <c r="O708" s="1" t="s">
        <v>1282</v>
      </c>
      <c r="P708" s="1" t="s">
        <v>67</v>
      </c>
      <c r="Q708" s="1" t="s">
        <v>67</v>
      </c>
      <c r="R708" s="1" t="s">
        <v>66</v>
      </c>
      <c r="AV708" s="1" t="s">
        <v>52</v>
      </c>
      <c r="AW708" s="1" t="s">
        <v>1825</v>
      </c>
      <c r="AX708" s="1" t="s">
        <v>52</v>
      </c>
      <c r="AY708" s="1" t="s">
        <v>52</v>
      </c>
      <c r="AZ708" s="1" t="s">
        <v>52</v>
      </c>
    </row>
    <row r="709" spans="1:52" ht="30" customHeight="1" x14ac:dyDescent="0.3">
      <c r="A709" s="19" t="s">
        <v>633</v>
      </c>
      <c r="B709" s="19" t="s">
        <v>634</v>
      </c>
      <c r="C709" s="19" t="s">
        <v>635</v>
      </c>
      <c r="D709" s="20">
        <v>0.01</v>
      </c>
      <c r="E709" s="22">
        <f>단가대비표!O166</f>
        <v>0</v>
      </c>
      <c r="F709" s="25">
        <f>TRUNC(E709*D709,1)</f>
        <v>0</v>
      </c>
      <c r="G709" s="22">
        <f>단가대비표!P166</f>
        <v>0</v>
      </c>
      <c r="H709" s="25">
        <f>TRUNC(G709*D709,1)</f>
        <v>0</v>
      </c>
      <c r="I709" s="22">
        <f>단가대비표!V166</f>
        <v>0</v>
      </c>
      <c r="J709" s="25">
        <f>TRUNC(I709*D709,1)</f>
        <v>0</v>
      </c>
      <c r="K709" s="22">
        <f>TRUNC(E709+G709+I709,1)</f>
        <v>0</v>
      </c>
      <c r="L709" s="25">
        <f>TRUNC(F709+H709+J709,1)</f>
        <v>0</v>
      </c>
      <c r="M709" s="19" t="s">
        <v>52</v>
      </c>
      <c r="N709" s="1" t="s">
        <v>764</v>
      </c>
      <c r="O709" s="1" t="s">
        <v>636</v>
      </c>
      <c r="P709" s="1" t="s">
        <v>67</v>
      </c>
      <c r="Q709" s="1" t="s">
        <v>67</v>
      </c>
      <c r="R709" s="1" t="s">
        <v>66</v>
      </c>
      <c r="AV709" s="1" t="s">
        <v>52</v>
      </c>
      <c r="AW709" s="1" t="s">
        <v>1826</v>
      </c>
      <c r="AX709" s="1" t="s">
        <v>52</v>
      </c>
      <c r="AY709" s="1" t="s">
        <v>52</v>
      </c>
      <c r="AZ709" s="1" t="s">
        <v>52</v>
      </c>
    </row>
    <row r="710" spans="1:52" ht="30" customHeight="1" x14ac:dyDescent="0.3">
      <c r="A710" s="19" t="s">
        <v>1027</v>
      </c>
      <c r="B710" s="19" t="s">
        <v>52</v>
      </c>
      <c r="C710" s="19" t="s">
        <v>52</v>
      </c>
      <c r="D710" s="20"/>
      <c r="E710" s="22"/>
      <c r="F710" s="25">
        <f>TRUNC(SUMIF(N708:N709, N707, F708:F709),0)</f>
        <v>0</v>
      </c>
      <c r="G710" s="22"/>
      <c r="H710" s="25">
        <f>TRUNC(SUMIF(N708:N709, N707, H708:H709),0)</f>
        <v>0</v>
      </c>
      <c r="I710" s="22"/>
      <c r="J710" s="25">
        <f>TRUNC(SUMIF(N708:N709, N707, J708:J709),0)</f>
        <v>0</v>
      </c>
      <c r="K710" s="22"/>
      <c r="L710" s="25">
        <f>F710+H710+J710</f>
        <v>0</v>
      </c>
      <c r="M710" s="19" t="s">
        <v>52</v>
      </c>
      <c r="N710" s="1" t="s">
        <v>117</v>
      </c>
      <c r="O710" s="1" t="s">
        <v>117</v>
      </c>
      <c r="P710" s="1" t="s">
        <v>52</v>
      </c>
      <c r="Q710" s="1" t="s">
        <v>52</v>
      </c>
      <c r="R710" s="1" t="s">
        <v>52</v>
      </c>
      <c r="AV710" s="1" t="s">
        <v>52</v>
      </c>
      <c r="AW710" s="1" t="s">
        <v>52</v>
      </c>
      <c r="AX710" s="1" t="s">
        <v>52</v>
      </c>
      <c r="AY710" s="1" t="s">
        <v>52</v>
      </c>
      <c r="AZ710" s="1" t="s">
        <v>52</v>
      </c>
    </row>
    <row r="711" spans="1:52" ht="30" customHeight="1" x14ac:dyDescent="0.3">
      <c r="A711" s="20"/>
      <c r="B711" s="20"/>
      <c r="C711" s="20"/>
      <c r="D711" s="20"/>
      <c r="E711" s="22"/>
      <c r="F711" s="25"/>
      <c r="G711" s="22"/>
      <c r="H711" s="25"/>
      <c r="I711" s="22"/>
      <c r="J711" s="25"/>
      <c r="K711" s="22"/>
      <c r="L711" s="25"/>
      <c r="M711" s="20"/>
    </row>
    <row r="712" spans="1:52" ht="30" customHeight="1" x14ac:dyDescent="0.3">
      <c r="A712" s="16" t="s">
        <v>1827</v>
      </c>
      <c r="B712" s="17"/>
      <c r="C712" s="17"/>
      <c r="D712" s="17"/>
      <c r="E712" s="21"/>
      <c r="F712" s="24"/>
      <c r="G712" s="21"/>
      <c r="H712" s="24"/>
      <c r="I712" s="21"/>
      <c r="J712" s="24"/>
      <c r="K712" s="21"/>
      <c r="L712" s="24"/>
      <c r="M712" s="18"/>
      <c r="N712" s="1" t="s">
        <v>767</v>
      </c>
    </row>
    <row r="713" spans="1:52" ht="30" customHeight="1" x14ac:dyDescent="0.3">
      <c r="A713" s="19" t="s">
        <v>1281</v>
      </c>
      <c r="B713" s="19" t="s">
        <v>634</v>
      </c>
      <c r="C713" s="19" t="s">
        <v>635</v>
      </c>
      <c r="D713" s="20">
        <v>1.6E-2</v>
      </c>
      <c r="E713" s="22">
        <f>단가대비표!O175</f>
        <v>0</v>
      </c>
      <c r="F713" s="25">
        <f>TRUNC(E713*D713,1)</f>
        <v>0</v>
      </c>
      <c r="G713" s="22">
        <f>단가대비표!P175</f>
        <v>0</v>
      </c>
      <c r="H713" s="25">
        <f>TRUNC(G713*D713,1)</f>
        <v>0</v>
      </c>
      <c r="I713" s="22">
        <f>단가대비표!V175</f>
        <v>0</v>
      </c>
      <c r="J713" s="25">
        <f>TRUNC(I713*D713,1)</f>
        <v>0</v>
      </c>
      <c r="K713" s="22">
        <f>TRUNC(E713+G713+I713,1)</f>
        <v>0</v>
      </c>
      <c r="L713" s="25">
        <f>TRUNC(F713+H713+J713,1)</f>
        <v>0</v>
      </c>
      <c r="M713" s="19" t="s">
        <v>52</v>
      </c>
      <c r="N713" s="1" t="s">
        <v>767</v>
      </c>
      <c r="O713" s="1" t="s">
        <v>1282</v>
      </c>
      <c r="P713" s="1" t="s">
        <v>67</v>
      </c>
      <c r="Q713" s="1" t="s">
        <v>67</v>
      </c>
      <c r="R713" s="1" t="s">
        <v>66</v>
      </c>
      <c r="AV713" s="1" t="s">
        <v>52</v>
      </c>
      <c r="AW713" s="1" t="s">
        <v>1828</v>
      </c>
      <c r="AX713" s="1" t="s">
        <v>52</v>
      </c>
      <c r="AY713" s="1" t="s">
        <v>52</v>
      </c>
      <c r="AZ713" s="1" t="s">
        <v>52</v>
      </c>
    </row>
    <row r="714" spans="1:52" ht="30" customHeight="1" x14ac:dyDescent="0.3">
      <c r="A714" s="19" t="s">
        <v>633</v>
      </c>
      <c r="B714" s="19" t="s">
        <v>634</v>
      </c>
      <c r="C714" s="19" t="s">
        <v>635</v>
      </c>
      <c r="D714" s="20">
        <v>1.0999999999999999E-2</v>
      </c>
      <c r="E714" s="22">
        <f>단가대비표!O166</f>
        <v>0</v>
      </c>
      <c r="F714" s="25">
        <f>TRUNC(E714*D714,1)</f>
        <v>0</v>
      </c>
      <c r="G714" s="22">
        <f>단가대비표!P166</f>
        <v>0</v>
      </c>
      <c r="H714" s="25">
        <f>TRUNC(G714*D714,1)</f>
        <v>0</v>
      </c>
      <c r="I714" s="22">
        <f>단가대비표!V166</f>
        <v>0</v>
      </c>
      <c r="J714" s="25">
        <f>TRUNC(I714*D714,1)</f>
        <v>0</v>
      </c>
      <c r="K714" s="22">
        <f>TRUNC(E714+G714+I714,1)</f>
        <v>0</v>
      </c>
      <c r="L714" s="25">
        <f>TRUNC(F714+H714+J714,1)</f>
        <v>0</v>
      </c>
      <c r="M714" s="19" t="s">
        <v>52</v>
      </c>
      <c r="N714" s="1" t="s">
        <v>767</v>
      </c>
      <c r="O714" s="1" t="s">
        <v>636</v>
      </c>
      <c r="P714" s="1" t="s">
        <v>67</v>
      </c>
      <c r="Q714" s="1" t="s">
        <v>67</v>
      </c>
      <c r="R714" s="1" t="s">
        <v>66</v>
      </c>
      <c r="AV714" s="1" t="s">
        <v>52</v>
      </c>
      <c r="AW714" s="1" t="s">
        <v>1829</v>
      </c>
      <c r="AX714" s="1" t="s">
        <v>52</v>
      </c>
      <c r="AY714" s="1" t="s">
        <v>52</v>
      </c>
      <c r="AZ714" s="1" t="s">
        <v>52</v>
      </c>
    </row>
    <row r="715" spans="1:52" ht="30" customHeight="1" x14ac:dyDescent="0.3">
      <c r="A715" s="19" t="s">
        <v>1027</v>
      </c>
      <c r="B715" s="19" t="s">
        <v>52</v>
      </c>
      <c r="C715" s="19" t="s">
        <v>52</v>
      </c>
      <c r="D715" s="20"/>
      <c r="E715" s="22"/>
      <c r="F715" s="25">
        <f>TRUNC(SUMIF(N713:N714, N712, F713:F714),0)</f>
        <v>0</v>
      </c>
      <c r="G715" s="22"/>
      <c r="H715" s="25">
        <f>TRUNC(SUMIF(N713:N714, N712, H713:H714),0)</f>
        <v>0</v>
      </c>
      <c r="I715" s="22"/>
      <c r="J715" s="25">
        <f>TRUNC(SUMIF(N713:N714, N712, J713:J714),0)</f>
        <v>0</v>
      </c>
      <c r="K715" s="22"/>
      <c r="L715" s="25">
        <f>F715+H715+J715</f>
        <v>0</v>
      </c>
      <c r="M715" s="19" t="s">
        <v>52</v>
      </c>
      <c r="N715" s="1" t="s">
        <v>117</v>
      </c>
      <c r="O715" s="1" t="s">
        <v>117</v>
      </c>
      <c r="P715" s="1" t="s">
        <v>52</v>
      </c>
      <c r="Q715" s="1" t="s">
        <v>52</v>
      </c>
      <c r="R715" s="1" t="s">
        <v>52</v>
      </c>
      <c r="AV715" s="1" t="s">
        <v>52</v>
      </c>
      <c r="AW715" s="1" t="s">
        <v>52</v>
      </c>
      <c r="AX715" s="1" t="s">
        <v>52</v>
      </c>
      <c r="AY715" s="1" t="s">
        <v>52</v>
      </c>
      <c r="AZ715" s="1" t="s">
        <v>52</v>
      </c>
    </row>
    <row r="716" spans="1:52" ht="30" customHeight="1" x14ac:dyDescent="0.3">
      <c r="A716" s="20"/>
      <c r="B716" s="20"/>
      <c r="C716" s="20"/>
      <c r="D716" s="20"/>
      <c r="E716" s="22"/>
      <c r="F716" s="25"/>
      <c r="G716" s="22"/>
      <c r="H716" s="25"/>
      <c r="I716" s="22"/>
      <c r="J716" s="25"/>
      <c r="K716" s="22"/>
      <c r="L716" s="25"/>
      <c r="M716" s="20"/>
    </row>
    <row r="717" spans="1:52" ht="30" customHeight="1" x14ac:dyDescent="0.3">
      <c r="A717" s="16" t="s">
        <v>1830</v>
      </c>
      <c r="B717" s="17"/>
      <c r="C717" s="17"/>
      <c r="D717" s="17"/>
      <c r="E717" s="21"/>
      <c r="F717" s="24"/>
      <c r="G717" s="21"/>
      <c r="H717" s="24"/>
      <c r="I717" s="21"/>
      <c r="J717" s="24"/>
      <c r="K717" s="21"/>
      <c r="L717" s="24"/>
      <c r="M717" s="18"/>
      <c r="N717" s="1" t="s">
        <v>770</v>
      </c>
    </row>
    <row r="718" spans="1:52" ht="30" customHeight="1" x14ac:dyDescent="0.3">
      <c r="A718" s="19" t="s">
        <v>1281</v>
      </c>
      <c r="B718" s="19" t="s">
        <v>634</v>
      </c>
      <c r="C718" s="19" t="s">
        <v>635</v>
      </c>
      <c r="D718" s="20">
        <v>1.7000000000000001E-2</v>
      </c>
      <c r="E718" s="22">
        <f>단가대비표!O175</f>
        <v>0</v>
      </c>
      <c r="F718" s="25">
        <f>TRUNC(E718*D718,1)</f>
        <v>0</v>
      </c>
      <c r="G718" s="22">
        <f>단가대비표!P175</f>
        <v>0</v>
      </c>
      <c r="H718" s="25">
        <f>TRUNC(G718*D718,1)</f>
        <v>0</v>
      </c>
      <c r="I718" s="22">
        <f>단가대비표!V175</f>
        <v>0</v>
      </c>
      <c r="J718" s="25">
        <f>TRUNC(I718*D718,1)</f>
        <v>0</v>
      </c>
      <c r="K718" s="22">
        <f>TRUNC(E718+G718+I718,1)</f>
        <v>0</v>
      </c>
      <c r="L718" s="25">
        <f>TRUNC(F718+H718+J718,1)</f>
        <v>0</v>
      </c>
      <c r="M718" s="19" t="s">
        <v>52</v>
      </c>
      <c r="N718" s="1" t="s">
        <v>770</v>
      </c>
      <c r="O718" s="1" t="s">
        <v>1282</v>
      </c>
      <c r="P718" s="1" t="s">
        <v>67</v>
      </c>
      <c r="Q718" s="1" t="s">
        <v>67</v>
      </c>
      <c r="R718" s="1" t="s">
        <v>66</v>
      </c>
      <c r="AV718" s="1" t="s">
        <v>52</v>
      </c>
      <c r="AW718" s="1" t="s">
        <v>1831</v>
      </c>
      <c r="AX718" s="1" t="s">
        <v>52</v>
      </c>
      <c r="AY718" s="1" t="s">
        <v>52</v>
      </c>
      <c r="AZ718" s="1" t="s">
        <v>52</v>
      </c>
    </row>
    <row r="719" spans="1:52" ht="30" customHeight="1" x14ac:dyDescent="0.3">
      <c r="A719" s="19" t="s">
        <v>633</v>
      </c>
      <c r="B719" s="19" t="s">
        <v>634</v>
      </c>
      <c r="C719" s="19" t="s">
        <v>635</v>
      </c>
      <c r="D719" s="20">
        <v>1.0999999999999999E-2</v>
      </c>
      <c r="E719" s="22">
        <f>단가대비표!O166</f>
        <v>0</v>
      </c>
      <c r="F719" s="25">
        <f>TRUNC(E719*D719,1)</f>
        <v>0</v>
      </c>
      <c r="G719" s="22">
        <f>단가대비표!P166</f>
        <v>0</v>
      </c>
      <c r="H719" s="25">
        <f>TRUNC(G719*D719,1)</f>
        <v>0</v>
      </c>
      <c r="I719" s="22">
        <f>단가대비표!V166</f>
        <v>0</v>
      </c>
      <c r="J719" s="25">
        <f>TRUNC(I719*D719,1)</f>
        <v>0</v>
      </c>
      <c r="K719" s="22">
        <f>TRUNC(E719+G719+I719,1)</f>
        <v>0</v>
      </c>
      <c r="L719" s="25">
        <f>TRUNC(F719+H719+J719,1)</f>
        <v>0</v>
      </c>
      <c r="M719" s="19" t="s">
        <v>52</v>
      </c>
      <c r="N719" s="1" t="s">
        <v>770</v>
      </c>
      <c r="O719" s="1" t="s">
        <v>636</v>
      </c>
      <c r="P719" s="1" t="s">
        <v>67</v>
      </c>
      <c r="Q719" s="1" t="s">
        <v>67</v>
      </c>
      <c r="R719" s="1" t="s">
        <v>66</v>
      </c>
      <c r="AV719" s="1" t="s">
        <v>52</v>
      </c>
      <c r="AW719" s="1" t="s">
        <v>1832</v>
      </c>
      <c r="AX719" s="1" t="s">
        <v>52</v>
      </c>
      <c r="AY719" s="1" t="s">
        <v>52</v>
      </c>
      <c r="AZ719" s="1" t="s">
        <v>52</v>
      </c>
    </row>
    <row r="720" spans="1:52" ht="30" customHeight="1" x14ac:dyDescent="0.3">
      <c r="A720" s="19" t="s">
        <v>1027</v>
      </c>
      <c r="B720" s="19" t="s">
        <v>52</v>
      </c>
      <c r="C720" s="19" t="s">
        <v>52</v>
      </c>
      <c r="D720" s="20"/>
      <c r="E720" s="22"/>
      <c r="F720" s="25">
        <f>TRUNC(SUMIF(N718:N719, N717, F718:F719),0)</f>
        <v>0</v>
      </c>
      <c r="G720" s="22"/>
      <c r="H720" s="25">
        <f>TRUNC(SUMIF(N718:N719, N717, H718:H719),0)</f>
        <v>0</v>
      </c>
      <c r="I720" s="22"/>
      <c r="J720" s="25">
        <f>TRUNC(SUMIF(N718:N719, N717, J718:J719),0)</f>
        <v>0</v>
      </c>
      <c r="K720" s="22"/>
      <c r="L720" s="25">
        <f>F720+H720+J720</f>
        <v>0</v>
      </c>
      <c r="M720" s="19" t="s">
        <v>52</v>
      </c>
      <c r="N720" s="1" t="s">
        <v>117</v>
      </c>
      <c r="O720" s="1" t="s">
        <v>117</v>
      </c>
      <c r="P720" s="1" t="s">
        <v>52</v>
      </c>
      <c r="Q720" s="1" t="s">
        <v>52</v>
      </c>
      <c r="R720" s="1" t="s">
        <v>52</v>
      </c>
      <c r="AV720" s="1" t="s">
        <v>52</v>
      </c>
      <c r="AW720" s="1" t="s">
        <v>52</v>
      </c>
      <c r="AX720" s="1" t="s">
        <v>52</v>
      </c>
      <c r="AY720" s="1" t="s">
        <v>52</v>
      </c>
      <c r="AZ720" s="1" t="s">
        <v>52</v>
      </c>
    </row>
    <row r="721" spans="1:52" ht="30" customHeight="1" x14ac:dyDescent="0.3">
      <c r="A721" s="20"/>
      <c r="B721" s="20"/>
      <c r="C721" s="20"/>
      <c r="D721" s="20"/>
      <c r="E721" s="22"/>
      <c r="F721" s="25"/>
      <c r="G721" s="22"/>
      <c r="H721" s="25"/>
      <c r="I721" s="22"/>
      <c r="J721" s="25"/>
      <c r="K721" s="22"/>
      <c r="L721" s="25"/>
      <c r="M721" s="20"/>
    </row>
    <row r="722" spans="1:52" ht="30" customHeight="1" x14ac:dyDescent="0.3">
      <c r="A722" s="16" t="s">
        <v>1833</v>
      </c>
      <c r="B722" s="17"/>
      <c r="C722" s="17"/>
      <c r="D722" s="17"/>
      <c r="E722" s="21"/>
      <c r="F722" s="24"/>
      <c r="G722" s="21"/>
      <c r="H722" s="24"/>
      <c r="I722" s="21"/>
      <c r="J722" s="24"/>
      <c r="K722" s="21"/>
      <c r="L722" s="24"/>
      <c r="M722" s="18"/>
      <c r="N722" s="1" t="s">
        <v>773</v>
      </c>
    </row>
    <row r="723" spans="1:52" ht="30" customHeight="1" x14ac:dyDescent="0.3">
      <c r="A723" s="19" t="s">
        <v>1281</v>
      </c>
      <c r="B723" s="19" t="s">
        <v>634</v>
      </c>
      <c r="C723" s="19" t="s">
        <v>635</v>
      </c>
      <c r="D723" s="20">
        <v>0.02</v>
      </c>
      <c r="E723" s="22">
        <f>단가대비표!O175</f>
        <v>0</v>
      </c>
      <c r="F723" s="25">
        <f>TRUNC(E723*D723,1)</f>
        <v>0</v>
      </c>
      <c r="G723" s="22">
        <f>단가대비표!P175</f>
        <v>0</v>
      </c>
      <c r="H723" s="25">
        <f>TRUNC(G723*D723,1)</f>
        <v>0</v>
      </c>
      <c r="I723" s="22">
        <f>단가대비표!V175</f>
        <v>0</v>
      </c>
      <c r="J723" s="25">
        <f>TRUNC(I723*D723,1)</f>
        <v>0</v>
      </c>
      <c r="K723" s="22">
        <f>TRUNC(E723+G723+I723,1)</f>
        <v>0</v>
      </c>
      <c r="L723" s="25">
        <f>TRUNC(F723+H723+J723,1)</f>
        <v>0</v>
      </c>
      <c r="M723" s="19" t="s">
        <v>52</v>
      </c>
      <c r="N723" s="1" t="s">
        <v>773</v>
      </c>
      <c r="O723" s="1" t="s">
        <v>1282</v>
      </c>
      <c r="P723" s="1" t="s">
        <v>67</v>
      </c>
      <c r="Q723" s="1" t="s">
        <v>67</v>
      </c>
      <c r="R723" s="1" t="s">
        <v>66</v>
      </c>
      <c r="AV723" s="1" t="s">
        <v>52</v>
      </c>
      <c r="AW723" s="1" t="s">
        <v>1834</v>
      </c>
      <c r="AX723" s="1" t="s">
        <v>52</v>
      </c>
      <c r="AY723" s="1" t="s">
        <v>52</v>
      </c>
      <c r="AZ723" s="1" t="s">
        <v>52</v>
      </c>
    </row>
    <row r="724" spans="1:52" ht="30" customHeight="1" x14ac:dyDescent="0.3">
      <c r="A724" s="19" t="s">
        <v>633</v>
      </c>
      <c r="B724" s="19" t="s">
        <v>634</v>
      </c>
      <c r="C724" s="19" t="s">
        <v>635</v>
      </c>
      <c r="D724" s="20">
        <v>1.2999999999999999E-2</v>
      </c>
      <c r="E724" s="22">
        <f>단가대비표!O166</f>
        <v>0</v>
      </c>
      <c r="F724" s="25">
        <f>TRUNC(E724*D724,1)</f>
        <v>0</v>
      </c>
      <c r="G724" s="22">
        <f>단가대비표!P166</f>
        <v>0</v>
      </c>
      <c r="H724" s="25">
        <f>TRUNC(G724*D724,1)</f>
        <v>0</v>
      </c>
      <c r="I724" s="22">
        <f>단가대비표!V166</f>
        <v>0</v>
      </c>
      <c r="J724" s="25">
        <f>TRUNC(I724*D724,1)</f>
        <v>0</v>
      </c>
      <c r="K724" s="22">
        <f>TRUNC(E724+G724+I724,1)</f>
        <v>0</v>
      </c>
      <c r="L724" s="25">
        <f>TRUNC(F724+H724+J724,1)</f>
        <v>0</v>
      </c>
      <c r="M724" s="19" t="s">
        <v>52</v>
      </c>
      <c r="N724" s="1" t="s">
        <v>773</v>
      </c>
      <c r="O724" s="1" t="s">
        <v>636</v>
      </c>
      <c r="P724" s="1" t="s">
        <v>67</v>
      </c>
      <c r="Q724" s="1" t="s">
        <v>67</v>
      </c>
      <c r="R724" s="1" t="s">
        <v>66</v>
      </c>
      <c r="AV724" s="1" t="s">
        <v>52</v>
      </c>
      <c r="AW724" s="1" t="s">
        <v>1835</v>
      </c>
      <c r="AX724" s="1" t="s">
        <v>52</v>
      </c>
      <c r="AY724" s="1" t="s">
        <v>52</v>
      </c>
      <c r="AZ724" s="1" t="s">
        <v>52</v>
      </c>
    </row>
    <row r="725" spans="1:52" ht="30" customHeight="1" x14ac:dyDescent="0.3">
      <c r="A725" s="19" t="s">
        <v>1027</v>
      </c>
      <c r="B725" s="19" t="s">
        <v>52</v>
      </c>
      <c r="C725" s="19" t="s">
        <v>52</v>
      </c>
      <c r="D725" s="20"/>
      <c r="E725" s="22"/>
      <c r="F725" s="25">
        <f>TRUNC(SUMIF(N723:N724, N722, F723:F724),0)</f>
        <v>0</v>
      </c>
      <c r="G725" s="22"/>
      <c r="H725" s="25">
        <f>TRUNC(SUMIF(N723:N724, N722, H723:H724),0)</f>
        <v>0</v>
      </c>
      <c r="I725" s="22"/>
      <c r="J725" s="25">
        <f>TRUNC(SUMIF(N723:N724, N722, J723:J724),0)</f>
        <v>0</v>
      </c>
      <c r="K725" s="22"/>
      <c r="L725" s="25">
        <f>F725+H725+J725</f>
        <v>0</v>
      </c>
      <c r="M725" s="19" t="s">
        <v>52</v>
      </c>
      <c r="N725" s="1" t="s">
        <v>117</v>
      </c>
      <c r="O725" s="1" t="s">
        <v>117</v>
      </c>
      <c r="P725" s="1" t="s">
        <v>52</v>
      </c>
      <c r="Q725" s="1" t="s">
        <v>52</v>
      </c>
      <c r="R725" s="1" t="s">
        <v>52</v>
      </c>
      <c r="AV725" s="1" t="s">
        <v>52</v>
      </c>
      <c r="AW725" s="1" t="s">
        <v>52</v>
      </c>
      <c r="AX725" s="1" t="s">
        <v>52</v>
      </c>
      <c r="AY725" s="1" t="s">
        <v>52</v>
      </c>
      <c r="AZ725" s="1" t="s">
        <v>52</v>
      </c>
    </row>
    <row r="726" spans="1:52" ht="30" customHeight="1" x14ac:dyDescent="0.3">
      <c r="A726" s="20"/>
      <c r="B726" s="20"/>
      <c r="C726" s="20"/>
      <c r="D726" s="20"/>
      <c r="E726" s="22"/>
      <c r="F726" s="25"/>
      <c r="G726" s="22"/>
      <c r="H726" s="25"/>
      <c r="I726" s="22"/>
      <c r="J726" s="25"/>
      <c r="K726" s="22"/>
      <c r="L726" s="25"/>
      <c r="M726" s="20"/>
    </row>
    <row r="727" spans="1:52" ht="30" customHeight="1" x14ac:dyDescent="0.3">
      <c r="A727" s="16" t="s">
        <v>1836</v>
      </c>
      <c r="B727" s="17"/>
      <c r="C727" s="17"/>
      <c r="D727" s="17"/>
      <c r="E727" s="21"/>
      <c r="F727" s="24"/>
      <c r="G727" s="21"/>
      <c r="H727" s="24"/>
      <c r="I727" s="21"/>
      <c r="J727" s="24"/>
      <c r="K727" s="21"/>
      <c r="L727" s="24"/>
      <c r="M727" s="18"/>
      <c r="N727" s="1" t="s">
        <v>776</v>
      </c>
    </row>
    <row r="728" spans="1:52" ht="30" customHeight="1" x14ac:dyDescent="0.3">
      <c r="A728" s="19" t="s">
        <v>1281</v>
      </c>
      <c r="B728" s="19" t="s">
        <v>634</v>
      </c>
      <c r="C728" s="19" t="s">
        <v>635</v>
      </c>
      <c r="D728" s="20">
        <v>2.3E-2</v>
      </c>
      <c r="E728" s="22">
        <f>단가대비표!O175</f>
        <v>0</v>
      </c>
      <c r="F728" s="25">
        <f>TRUNC(E728*D728,1)</f>
        <v>0</v>
      </c>
      <c r="G728" s="22">
        <f>단가대비표!P175</f>
        <v>0</v>
      </c>
      <c r="H728" s="25">
        <f>TRUNC(G728*D728,1)</f>
        <v>0</v>
      </c>
      <c r="I728" s="22">
        <f>단가대비표!V175</f>
        <v>0</v>
      </c>
      <c r="J728" s="25">
        <f>TRUNC(I728*D728,1)</f>
        <v>0</v>
      </c>
      <c r="K728" s="22">
        <f>TRUNC(E728+G728+I728,1)</f>
        <v>0</v>
      </c>
      <c r="L728" s="25">
        <f>TRUNC(F728+H728+J728,1)</f>
        <v>0</v>
      </c>
      <c r="M728" s="19" t="s">
        <v>52</v>
      </c>
      <c r="N728" s="1" t="s">
        <v>776</v>
      </c>
      <c r="O728" s="1" t="s">
        <v>1282</v>
      </c>
      <c r="P728" s="1" t="s">
        <v>67</v>
      </c>
      <c r="Q728" s="1" t="s">
        <v>67</v>
      </c>
      <c r="R728" s="1" t="s">
        <v>66</v>
      </c>
      <c r="AV728" s="1" t="s">
        <v>52</v>
      </c>
      <c r="AW728" s="1" t="s">
        <v>1837</v>
      </c>
      <c r="AX728" s="1" t="s">
        <v>52</v>
      </c>
      <c r="AY728" s="1" t="s">
        <v>52</v>
      </c>
      <c r="AZ728" s="1" t="s">
        <v>52</v>
      </c>
    </row>
    <row r="729" spans="1:52" ht="30" customHeight="1" x14ac:dyDescent="0.3">
      <c r="A729" s="19" t="s">
        <v>633</v>
      </c>
      <c r="B729" s="19" t="s">
        <v>634</v>
      </c>
      <c r="C729" s="19" t="s">
        <v>635</v>
      </c>
      <c r="D729" s="20">
        <v>1.6E-2</v>
      </c>
      <c r="E729" s="22">
        <f>단가대비표!O166</f>
        <v>0</v>
      </c>
      <c r="F729" s="25">
        <f>TRUNC(E729*D729,1)</f>
        <v>0</v>
      </c>
      <c r="G729" s="22">
        <f>단가대비표!P166</f>
        <v>0</v>
      </c>
      <c r="H729" s="25">
        <f>TRUNC(G729*D729,1)</f>
        <v>0</v>
      </c>
      <c r="I729" s="22">
        <f>단가대비표!V166</f>
        <v>0</v>
      </c>
      <c r="J729" s="25">
        <f>TRUNC(I729*D729,1)</f>
        <v>0</v>
      </c>
      <c r="K729" s="22">
        <f>TRUNC(E729+G729+I729,1)</f>
        <v>0</v>
      </c>
      <c r="L729" s="25">
        <f>TRUNC(F729+H729+J729,1)</f>
        <v>0</v>
      </c>
      <c r="M729" s="19" t="s">
        <v>52</v>
      </c>
      <c r="N729" s="1" t="s">
        <v>776</v>
      </c>
      <c r="O729" s="1" t="s">
        <v>636</v>
      </c>
      <c r="P729" s="1" t="s">
        <v>67</v>
      </c>
      <c r="Q729" s="1" t="s">
        <v>67</v>
      </c>
      <c r="R729" s="1" t="s">
        <v>66</v>
      </c>
      <c r="AV729" s="1" t="s">
        <v>52</v>
      </c>
      <c r="AW729" s="1" t="s">
        <v>1838</v>
      </c>
      <c r="AX729" s="1" t="s">
        <v>52</v>
      </c>
      <c r="AY729" s="1" t="s">
        <v>52</v>
      </c>
      <c r="AZ729" s="1" t="s">
        <v>52</v>
      </c>
    </row>
    <row r="730" spans="1:52" ht="30" customHeight="1" x14ac:dyDescent="0.3">
      <c r="A730" s="19" t="s">
        <v>1027</v>
      </c>
      <c r="B730" s="19" t="s">
        <v>52</v>
      </c>
      <c r="C730" s="19" t="s">
        <v>52</v>
      </c>
      <c r="D730" s="20"/>
      <c r="E730" s="22"/>
      <c r="F730" s="25">
        <f>TRUNC(SUMIF(N728:N729, N727, F728:F729),0)</f>
        <v>0</v>
      </c>
      <c r="G730" s="22"/>
      <c r="H730" s="25">
        <f>TRUNC(SUMIF(N728:N729, N727, H728:H729),0)</f>
        <v>0</v>
      </c>
      <c r="I730" s="22"/>
      <c r="J730" s="25">
        <f>TRUNC(SUMIF(N728:N729, N727, J728:J729),0)</f>
        <v>0</v>
      </c>
      <c r="K730" s="22"/>
      <c r="L730" s="25">
        <f>F730+H730+J730</f>
        <v>0</v>
      </c>
      <c r="M730" s="19" t="s">
        <v>52</v>
      </c>
      <c r="N730" s="1" t="s">
        <v>117</v>
      </c>
      <c r="O730" s="1" t="s">
        <v>117</v>
      </c>
      <c r="P730" s="1" t="s">
        <v>52</v>
      </c>
      <c r="Q730" s="1" t="s">
        <v>52</v>
      </c>
      <c r="R730" s="1" t="s">
        <v>52</v>
      </c>
      <c r="AV730" s="1" t="s">
        <v>52</v>
      </c>
      <c r="AW730" s="1" t="s">
        <v>52</v>
      </c>
      <c r="AX730" s="1" t="s">
        <v>52</v>
      </c>
      <c r="AY730" s="1" t="s">
        <v>52</v>
      </c>
      <c r="AZ730" s="1" t="s">
        <v>52</v>
      </c>
    </row>
    <row r="731" spans="1:52" ht="30" customHeight="1" x14ac:dyDescent="0.3">
      <c r="A731" s="20"/>
      <c r="B731" s="20"/>
      <c r="C731" s="20"/>
      <c r="D731" s="20"/>
      <c r="E731" s="22"/>
      <c r="F731" s="25"/>
      <c r="G731" s="22"/>
      <c r="H731" s="25"/>
      <c r="I731" s="22"/>
      <c r="J731" s="25"/>
      <c r="K731" s="22"/>
      <c r="L731" s="25"/>
      <c r="M731" s="20"/>
    </row>
    <row r="732" spans="1:52" ht="30" customHeight="1" x14ac:dyDescent="0.3">
      <c r="A732" s="16" t="s">
        <v>1839</v>
      </c>
      <c r="B732" s="17"/>
      <c r="C732" s="17"/>
      <c r="D732" s="17"/>
      <c r="E732" s="21"/>
      <c r="F732" s="24"/>
      <c r="G732" s="21"/>
      <c r="H732" s="24"/>
      <c r="I732" s="21"/>
      <c r="J732" s="24"/>
      <c r="K732" s="21"/>
      <c r="L732" s="24"/>
      <c r="M732" s="18"/>
      <c r="N732" s="1" t="s">
        <v>779</v>
      </c>
    </row>
    <row r="733" spans="1:52" ht="30" customHeight="1" x14ac:dyDescent="0.3">
      <c r="A733" s="19" t="s">
        <v>1281</v>
      </c>
      <c r="B733" s="19" t="s">
        <v>634</v>
      </c>
      <c r="C733" s="19" t="s">
        <v>635</v>
      </c>
      <c r="D733" s="20">
        <v>2.7E-2</v>
      </c>
      <c r="E733" s="22">
        <f>단가대비표!O175</f>
        <v>0</v>
      </c>
      <c r="F733" s="25">
        <f>TRUNC(E733*D733,1)</f>
        <v>0</v>
      </c>
      <c r="G733" s="22">
        <f>단가대비표!P175</f>
        <v>0</v>
      </c>
      <c r="H733" s="25">
        <f>TRUNC(G733*D733,1)</f>
        <v>0</v>
      </c>
      <c r="I733" s="22">
        <f>단가대비표!V175</f>
        <v>0</v>
      </c>
      <c r="J733" s="25">
        <f>TRUNC(I733*D733,1)</f>
        <v>0</v>
      </c>
      <c r="K733" s="22">
        <f>TRUNC(E733+G733+I733,1)</f>
        <v>0</v>
      </c>
      <c r="L733" s="25">
        <f>TRUNC(F733+H733+J733,1)</f>
        <v>0</v>
      </c>
      <c r="M733" s="19" t="s">
        <v>52</v>
      </c>
      <c r="N733" s="1" t="s">
        <v>779</v>
      </c>
      <c r="O733" s="1" t="s">
        <v>1282</v>
      </c>
      <c r="P733" s="1" t="s">
        <v>67</v>
      </c>
      <c r="Q733" s="1" t="s">
        <v>67</v>
      </c>
      <c r="R733" s="1" t="s">
        <v>66</v>
      </c>
      <c r="AV733" s="1" t="s">
        <v>52</v>
      </c>
      <c r="AW733" s="1" t="s">
        <v>1840</v>
      </c>
      <c r="AX733" s="1" t="s">
        <v>52</v>
      </c>
      <c r="AY733" s="1" t="s">
        <v>52</v>
      </c>
      <c r="AZ733" s="1" t="s">
        <v>52</v>
      </c>
    </row>
    <row r="734" spans="1:52" ht="30" customHeight="1" x14ac:dyDescent="0.3">
      <c r="A734" s="19" t="s">
        <v>633</v>
      </c>
      <c r="B734" s="19" t="s">
        <v>634</v>
      </c>
      <c r="C734" s="19" t="s">
        <v>635</v>
      </c>
      <c r="D734" s="20">
        <v>1.7999999999999999E-2</v>
      </c>
      <c r="E734" s="22">
        <f>단가대비표!O166</f>
        <v>0</v>
      </c>
      <c r="F734" s="25">
        <f>TRUNC(E734*D734,1)</f>
        <v>0</v>
      </c>
      <c r="G734" s="22">
        <f>단가대비표!P166</f>
        <v>0</v>
      </c>
      <c r="H734" s="25">
        <f>TRUNC(G734*D734,1)</f>
        <v>0</v>
      </c>
      <c r="I734" s="22">
        <f>단가대비표!V166</f>
        <v>0</v>
      </c>
      <c r="J734" s="25">
        <f>TRUNC(I734*D734,1)</f>
        <v>0</v>
      </c>
      <c r="K734" s="22">
        <f>TRUNC(E734+G734+I734,1)</f>
        <v>0</v>
      </c>
      <c r="L734" s="25">
        <f>TRUNC(F734+H734+J734,1)</f>
        <v>0</v>
      </c>
      <c r="M734" s="19" t="s">
        <v>52</v>
      </c>
      <c r="N734" s="1" t="s">
        <v>779</v>
      </c>
      <c r="O734" s="1" t="s">
        <v>636</v>
      </c>
      <c r="P734" s="1" t="s">
        <v>67</v>
      </c>
      <c r="Q734" s="1" t="s">
        <v>67</v>
      </c>
      <c r="R734" s="1" t="s">
        <v>66</v>
      </c>
      <c r="AV734" s="1" t="s">
        <v>52</v>
      </c>
      <c r="AW734" s="1" t="s">
        <v>1841</v>
      </c>
      <c r="AX734" s="1" t="s">
        <v>52</v>
      </c>
      <c r="AY734" s="1" t="s">
        <v>52</v>
      </c>
      <c r="AZ734" s="1" t="s">
        <v>52</v>
      </c>
    </row>
    <row r="735" spans="1:52" ht="30" customHeight="1" x14ac:dyDescent="0.3">
      <c r="A735" s="19" t="s">
        <v>1027</v>
      </c>
      <c r="B735" s="19" t="s">
        <v>52</v>
      </c>
      <c r="C735" s="19" t="s">
        <v>52</v>
      </c>
      <c r="D735" s="20"/>
      <c r="E735" s="22"/>
      <c r="F735" s="25">
        <f>TRUNC(SUMIF(N733:N734, N732, F733:F734),0)</f>
        <v>0</v>
      </c>
      <c r="G735" s="22"/>
      <c r="H735" s="25">
        <f>TRUNC(SUMIF(N733:N734, N732, H733:H734),0)</f>
        <v>0</v>
      </c>
      <c r="I735" s="22"/>
      <c r="J735" s="25">
        <f>TRUNC(SUMIF(N733:N734, N732, J733:J734),0)</f>
        <v>0</v>
      </c>
      <c r="K735" s="22"/>
      <c r="L735" s="25">
        <f>F735+H735+J735</f>
        <v>0</v>
      </c>
      <c r="M735" s="19" t="s">
        <v>52</v>
      </c>
      <c r="N735" s="1" t="s">
        <v>117</v>
      </c>
      <c r="O735" s="1" t="s">
        <v>117</v>
      </c>
      <c r="P735" s="1" t="s">
        <v>52</v>
      </c>
      <c r="Q735" s="1" t="s">
        <v>52</v>
      </c>
      <c r="R735" s="1" t="s">
        <v>52</v>
      </c>
      <c r="AV735" s="1" t="s">
        <v>52</v>
      </c>
      <c r="AW735" s="1" t="s">
        <v>52</v>
      </c>
      <c r="AX735" s="1" t="s">
        <v>52</v>
      </c>
      <c r="AY735" s="1" t="s">
        <v>52</v>
      </c>
      <c r="AZ735" s="1" t="s">
        <v>52</v>
      </c>
    </row>
    <row r="736" spans="1:52" ht="30" customHeight="1" x14ac:dyDescent="0.3">
      <c r="A736" s="20"/>
      <c r="B736" s="20"/>
      <c r="C736" s="20"/>
      <c r="D736" s="20"/>
      <c r="E736" s="22"/>
      <c r="F736" s="25"/>
      <c r="G736" s="22"/>
      <c r="H736" s="25"/>
      <c r="I736" s="22"/>
      <c r="J736" s="25"/>
      <c r="K736" s="22"/>
      <c r="L736" s="25"/>
      <c r="M736" s="20"/>
    </row>
    <row r="737" spans="1:52" ht="30" customHeight="1" x14ac:dyDescent="0.3">
      <c r="A737" s="16" t="s">
        <v>1842</v>
      </c>
      <c r="B737" s="17"/>
      <c r="C737" s="17"/>
      <c r="D737" s="17"/>
      <c r="E737" s="21"/>
      <c r="F737" s="24"/>
      <c r="G737" s="21"/>
      <c r="H737" s="24"/>
      <c r="I737" s="21"/>
      <c r="J737" s="24"/>
      <c r="K737" s="21"/>
      <c r="L737" s="24"/>
      <c r="M737" s="18"/>
      <c r="N737" s="1" t="s">
        <v>820</v>
      </c>
    </row>
    <row r="738" spans="1:52" ht="30" customHeight="1" x14ac:dyDescent="0.3">
      <c r="A738" s="19" t="s">
        <v>1281</v>
      </c>
      <c r="B738" s="19" t="s">
        <v>634</v>
      </c>
      <c r="C738" s="19" t="s">
        <v>635</v>
      </c>
      <c r="D738" s="20">
        <v>8.1000000000000003E-2</v>
      </c>
      <c r="E738" s="22">
        <f>단가대비표!O175</f>
        <v>0</v>
      </c>
      <c r="F738" s="25">
        <f>TRUNC(E738*D738,1)</f>
        <v>0</v>
      </c>
      <c r="G738" s="22">
        <f>단가대비표!P175</f>
        <v>0</v>
      </c>
      <c r="H738" s="25">
        <f>TRUNC(G738*D738,1)</f>
        <v>0</v>
      </c>
      <c r="I738" s="22">
        <f>단가대비표!V175</f>
        <v>0</v>
      </c>
      <c r="J738" s="25">
        <f>TRUNC(I738*D738,1)</f>
        <v>0</v>
      </c>
      <c r="K738" s="22">
        <f>TRUNC(E738+G738+I738,1)</f>
        <v>0</v>
      </c>
      <c r="L738" s="25">
        <f>TRUNC(F738+H738+J738,1)</f>
        <v>0</v>
      </c>
      <c r="M738" s="19" t="s">
        <v>52</v>
      </c>
      <c r="N738" s="1" t="s">
        <v>820</v>
      </c>
      <c r="O738" s="1" t="s">
        <v>1282</v>
      </c>
      <c r="P738" s="1" t="s">
        <v>67</v>
      </c>
      <c r="Q738" s="1" t="s">
        <v>67</v>
      </c>
      <c r="R738" s="1" t="s">
        <v>66</v>
      </c>
      <c r="AV738" s="1" t="s">
        <v>52</v>
      </c>
      <c r="AW738" s="1" t="s">
        <v>1844</v>
      </c>
      <c r="AX738" s="1" t="s">
        <v>52</v>
      </c>
      <c r="AY738" s="1" t="s">
        <v>52</v>
      </c>
      <c r="AZ738" s="1" t="s">
        <v>52</v>
      </c>
    </row>
    <row r="739" spans="1:52" ht="30" customHeight="1" x14ac:dyDescent="0.3">
      <c r="A739" s="19" t="s">
        <v>633</v>
      </c>
      <c r="B739" s="19" t="s">
        <v>634</v>
      </c>
      <c r="C739" s="19" t="s">
        <v>635</v>
      </c>
      <c r="D739" s="20">
        <v>5.3999999999999999E-2</v>
      </c>
      <c r="E739" s="22">
        <f>단가대비표!O166</f>
        <v>0</v>
      </c>
      <c r="F739" s="25">
        <f>TRUNC(E739*D739,1)</f>
        <v>0</v>
      </c>
      <c r="G739" s="22">
        <f>단가대비표!P166</f>
        <v>0</v>
      </c>
      <c r="H739" s="25">
        <f>TRUNC(G739*D739,1)</f>
        <v>0</v>
      </c>
      <c r="I739" s="22">
        <f>단가대비표!V166</f>
        <v>0</v>
      </c>
      <c r="J739" s="25">
        <f>TRUNC(I739*D739,1)</f>
        <v>0</v>
      </c>
      <c r="K739" s="22">
        <f>TRUNC(E739+G739+I739,1)</f>
        <v>0</v>
      </c>
      <c r="L739" s="25">
        <f>TRUNC(F739+H739+J739,1)</f>
        <v>0</v>
      </c>
      <c r="M739" s="19" t="s">
        <v>52</v>
      </c>
      <c r="N739" s="1" t="s">
        <v>820</v>
      </c>
      <c r="O739" s="1" t="s">
        <v>636</v>
      </c>
      <c r="P739" s="1" t="s">
        <v>67</v>
      </c>
      <c r="Q739" s="1" t="s">
        <v>67</v>
      </c>
      <c r="R739" s="1" t="s">
        <v>66</v>
      </c>
      <c r="AV739" s="1" t="s">
        <v>52</v>
      </c>
      <c r="AW739" s="1" t="s">
        <v>1845</v>
      </c>
      <c r="AX739" s="1" t="s">
        <v>52</v>
      </c>
      <c r="AY739" s="1" t="s">
        <v>52</v>
      </c>
      <c r="AZ739" s="1" t="s">
        <v>52</v>
      </c>
    </row>
    <row r="740" spans="1:52" ht="30" customHeight="1" x14ac:dyDescent="0.3">
      <c r="A740" s="19" t="s">
        <v>1027</v>
      </c>
      <c r="B740" s="19" t="s">
        <v>52</v>
      </c>
      <c r="C740" s="19" t="s">
        <v>52</v>
      </c>
      <c r="D740" s="20"/>
      <c r="E740" s="22"/>
      <c r="F740" s="25">
        <f>TRUNC(SUMIF(N738:N739, N737, F738:F739),0)</f>
        <v>0</v>
      </c>
      <c r="G740" s="22"/>
      <c r="H740" s="25">
        <f>TRUNC(SUMIF(N738:N739, N737, H738:H739),0)</f>
        <v>0</v>
      </c>
      <c r="I740" s="22"/>
      <c r="J740" s="25">
        <f>TRUNC(SUMIF(N738:N739, N737, J738:J739),0)</f>
        <v>0</v>
      </c>
      <c r="K740" s="22"/>
      <c r="L740" s="25">
        <f>F740+H740+J740</f>
        <v>0</v>
      </c>
      <c r="M740" s="19" t="s">
        <v>52</v>
      </c>
      <c r="N740" s="1" t="s">
        <v>117</v>
      </c>
      <c r="O740" s="1" t="s">
        <v>117</v>
      </c>
      <c r="P740" s="1" t="s">
        <v>52</v>
      </c>
      <c r="Q740" s="1" t="s">
        <v>52</v>
      </c>
      <c r="R740" s="1" t="s">
        <v>52</v>
      </c>
      <c r="AV740" s="1" t="s">
        <v>52</v>
      </c>
      <c r="AW740" s="1" t="s">
        <v>52</v>
      </c>
      <c r="AX740" s="1" t="s">
        <v>52</v>
      </c>
      <c r="AY740" s="1" t="s">
        <v>52</v>
      </c>
      <c r="AZ740" s="1" t="s">
        <v>52</v>
      </c>
    </row>
    <row r="741" spans="1:52" ht="30" customHeight="1" x14ac:dyDescent="0.3">
      <c r="A741" s="20"/>
      <c r="B741" s="20"/>
      <c r="C741" s="20"/>
      <c r="D741" s="20"/>
      <c r="E741" s="22"/>
      <c r="F741" s="25"/>
      <c r="G741" s="22"/>
      <c r="H741" s="25"/>
      <c r="I741" s="22"/>
      <c r="J741" s="25"/>
      <c r="K741" s="22"/>
      <c r="L741" s="25"/>
      <c r="M741" s="20"/>
    </row>
    <row r="742" spans="1:52" ht="30" customHeight="1" x14ac:dyDescent="0.3">
      <c r="A742" s="16" t="s">
        <v>1846</v>
      </c>
      <c r="B742" s="17"/>
      <c r="C742" s="17"/>
      <c r="D742" s="17"/>
      <c r="E742" s="21"/>
      <c r="F742" s="24"/>
      <c r="G742" s="21"/>
      <c r="H742" s="24"/>
      <c r="I742" s="21"/>
      <c r="J742" s="24"/>
      <c r="K742" s="21"/>
      <c r="L742" s="24"/>
      <c r="M742" s="18"/>
      <c r="N742" s="1" t="s">
        <v>524</v>
      </c>
    </row>
    <row r="743" spans="1:52" ht="30" customHeight="1" x14ac:dyDescent="0.3">
      <c r="A743" s="19" t="s">
        <v>644</v>
      </c>
      <c r="B743" s="19" t="s">
        <v>634</v>
      </c>
      <c r="C743" s="19" t="s">
        <v>635</v>
      </c>
      <c r="D743" s="20">
        <v>0.72</v>
      </c>
      <c r="E743" s="22">
        <f>단가대비표!O176</f>
        <v>0</v>
      </c>
      <c r="F743" s="25">
        <f>TRUNC(E743*D743,1)</f>
        <v>0</v>
      </c>
      <c r="G743" s="22">
        <f>단가대비표!P176</f>
        <v>0</v>
      </c>
      <c r="H743" s="25">
        <f>TRUNC(G743*D743,1)</f>
        <v>0</v>
      </c>
      <c r="I743" s="22">
        <f>단가대비표!V176</f>
        <v>0</v>
      </c>
      <c r="J743" s="25">
        <f>TRUNC(I743*D743,1)</f>
        <v>0</v>
      </c>
      <c r="K743" s="22">
        <f t="shared" ref="K743:L745" si="116">TRUNC(E743+G743+I743,1)</f>
        <v>0</v>
      </c>
      <c r="L743" s="25">
        <f t="shared" si="116"/>
        <v>0</v>
      </c>
      <c r="M743" s="19" t="s">
        <v>52</v>
      </c>
      <c r="N743" s="1" t="s">
        <v>524</v>
      </c>
      <c r="O743" s="1" t="s">
        <v>645</v>
      </c>
      <c r="P743" s="1" t="s">
        <v>67</v>
      </c>
      <c r="Q743" s="1" t="s">
        <v>67</v>
      </c>
      <c r="R743" s="1" t="s">
        <v>66</v>
      </c>
      <c r="V743">
        <v>1</v>
      </c>
      <c r="AV743" s="1" t="s">
        <v>52</v>
      </c>
      <c r="AW743" s="1" t="s">
        <v>1847</v>
      </c>
      <c r="AX743" s="1" t="s">
        <v>52</v>
      </c>
      <c r="AY743" s="1" t="s">
        <v>52</v>
      </c>
      <c r="AZ743" s="1" t="s">
        <v>52</v>
      </c>
    </row>
    <row r="744" spans="1:52" ht="30" customHeight="1" x14ac:dyDescent="0.3">
      <c r="A744" s="19" t="s">
        <v>633</v>
      </c>
      <c r="B744" s="19" t="s">
        <v>634</v>
      </c>
      <c r="C744" s="19" t="s">
        <v>635</v>
      </c>
      <c r="D744" s="20">
        <v>0.35199999999999998</v>
      </c>
      <c r="E744" s="22">
        <f>단가대비표!O166</f>
        <v>0</v>
      </c>
      <c r="F744" s="25">
        <f>TRUNC(E744*D744,1)</f>
        <v>0</v>
      </c>
      <c r="G744" s="22">
        <f>단가대비표!P166</f>
        <v>0</v>
      </c>
      <c r="H744" s="25">
        <f>TRUNC(G744*D744,1)</f>
        <v>0</v>
      </c>
      <c r="I744" s="22">
        <f>단가대비표!V166</f>
        <v>0</v>
      </c>
      <c r="J744" s="25">
        <f>TRUNC(I744*D744,1)</f>
        <v>0</v>
      </c>
      <c r="K744" s="22">
        <f t="shared" si="116"/>
        <v>0</v>
      </c>
      <c r="L744" s="25">
        <f t="shared" si="116"/>
        <v>0</v>
      </c>
      <c r="M744" s="19" t="s">
        <v>52</v>
      </c>
      <c r="N744" s="1" t="s">
        <v>524</v>
      </c>
      <c r="O744" s="1" t="s">
        <v>636</v>
      </c>
      <c r="P744" s="1" t="s">
        <v>67</v>
      </c>
      <c r="Q744" s="1" t="s">
        <v>67</v>
      </c>
      <c r="R744" s="1" t="s">
        <v>66</v>
      </c>
      <c r="V744">
        <v>1</v>
      </c>
      <c r="AV744" s="1" t="s">
        <v>52</v>
      </c>
      <c r="AW744" s="1" t="s">
        <v>1848</v>
      </c>
      <c r="AX744" s="1" t="s">
        <v>52</v>
      </c>
      <c r="AY744" s="1" t="s">
        <v>52</v>
      </c>
      <c r="AZ744" s="1" t="s">
        <v>52</v>
      </c>
    </row>
    <row r="745" spans="1:52" ht="30" customHeight="1" x14ac:dyDescent="0.3">
      <c r="A745" s="19" t="s">
        <v>647</v>
      </c>
      <c r="B745" s="19" t="s">
        <v>1032</v>
      </c>
      <c r="C745" s="19" t="s">
        <v>630</v>
      </c>
      <c r="D745" s="20">
        <v>1</v>
      </c>
      <c r="E745" s="22">
        <f>TRUNC(SUMIF(V743:V745, RIGHTB(O745, 1), H743:H745)*U745, 2)</f>
        <v>0</v>
      </c>
      <c r="F745" s="25">
        <f>TRUNC(E745*D745,1)</f>
        <v>0</v>
      </c>
      <c r="G745" s="22">
        <v>0</v>
      </c>
      <c r="H745" s="25">
        <f>TRUNC(G745*D745,1)</f>
        <v>0</v>
      </c>
      <c r="I745" s="22">
        <v>0</v>
      </c>
      <c r="J745" s="25">
        <f>TRUNC(I745*D745,1)</f>
        <v>0</v>
      </c>
      <c r="K745" s="22">
        <f t="shared" si="116"/>
        <v>0</v>
      </c>
      <c r="L745" s="25">
        <f t="shared" si="116"/>
        <v>0</v>
      </c>
      <c r="M745" s="19" t="s">
        <v>52</v>
      </c>
      <c r="N745" s="1" t="s">
        <v>524</v>
      </c>
      <c r="O745" s="1" t="s">
        <v>649</v>
      </c>
      <c r="P745" s="1" t="s">
        <v>67</v>
      </c>
      <c r="Q745" s="1" t="s">
        <v>67</v>
      </c>
      <c r="R745" s="1" t="s">
        <v>67</v>
      </c>
      <c r="S745">
        <v>1</v>
      </c>
      <c r="T745">
        <v>0</v>
      </c>
      <c r="U745">
        <v>0.02</v>
      </c>
      <c r="AV745" s="1" t="s">
        <v>52</v>
      </c>
      <c r="AW745" s="1" t="s">
        <v>1849</v>
      </c>
      <c r="AX745" s="1" t="s">
        <v>52</v>
      </c>
      <c r="AY745" s="1" t="s">
        <v>52</v>
      </c>
      <c r="AZ745" s="1" t="s">
        <v>52</v>
      </c>
    </row>
    <row r="746" spans="1:52" ht="30" customHeight="1" x14ac:dyDescent="0.3">
      <c r="A746" s="19" t="s">
        <v>1027</v>
      </c>
      <c r="B746" s="19" t="s">
        <v>52</v>
      </c>
      <c r="C746" s="19" t="s">
        <v>52</v>
      </c>
      <c r="D746" s="20"/>
      <c r="E746" s="22"/>
      <c r="F746" s="25">
        <f>TRUNC(SUMIF(N743:N745, N742, F743:F745),0)</f>
        <v>0</v>
      </c>
      <c r="G746" s="22"/>
      <c r="H746" s="25">
        <f>TRUNC(SUMIF(N743:N745, N742, H743:H745),0)</f>
        <v>0</v>
      </c>
      <c r="I746" s="22"/>
      <c r="J746" s="25">
        <f>TRUNC(SUMIF(N743:N745, N742, J743:J745),0)</f>
        <v>0</v>
      </c>
      <c r="K746" s="22"/>
      <c r="L746" s="25">
        <f>F746+H746+J746</f>
        <v>0</v>
      </c>
      <c r="M746" s="19" t="s">
        <v>52</v>
      </c>
      <c r="N746" s="1" t="s">
        <v>117</v>
      </c>
      <c r="O746" s="1" t="s">
        <v>117</v>
      </c>
      <c r="P746" s="1" t="s">
        <v>52</v>
      </c>
      <c r="Q746" s="1" t="s">
        <v>52</v>
      </c>
      <c r="R746" s="1" t="s">
        <v>52</v>
      </c>
      <c r="AV746" s="1" t="s">
        <v>52</v>
      </c>
      <c r="AW746" s="1" t="s">
        <v>52</v>
      </c>
      <c r="AX746" s="1" t="s">
        <v>52</v>
      </c>
      <c r="AY746" s="1" t="s">
        <v>52</v>
      </c>
      <c r="AZ746" s="1" t="s">
        <v>52</v>
      </c>
    </row>
    <row r="747" spans="1:52" ht="30" customHeight="1" x14ac:dyDescent="0.3">
      <c r="A747" s="20"/>
      <c r="B747" s="20"/>
      <c r="C747" s="20"/>
      <c r="D747" s="20"/>
      <c r="E747" s="22"/>
      <c r="F747" s="25"/>
      <c r="G747" s="22"/>
      <c r="H747" s="25"/>
      <c r="I747" s="22"/>
      <c r="J747" s="25"/>
      <c r="K747" s="22"/>
      <c r="L747" s="25"/>
      <c r="M747" s="20"/>
    </row>
    <row r="748" spans="1:52" ht="30" customHeight="1" x14ac:dyDescent="0.3">
      <c r="A748" s="16" t="s">
        <v>1850</v>
      </c>
      <c r="B748" s="17"/>
      <c r="C748" s="17"/>
      <c r="D748" s="17"/>
      <c r="E748" s="21"/>
      <c r="F748" s="24"/>
      <c r="G748" s="21"/>
      <c r="H748" s="24"/>
      <c r="I748" s="21"/>
      <c r="J748" s="24"/>
      <c r="K748" s="21"/>
      <c r="L748" s="24"/>
      <c r="M748" s="18"/>
      <c r="N748" s="1" t="s">
        <v>528</v>
      </c>
    </row>
    <row r="749" spans="1:52" ht="30" customHeight="1" x14ac:dyDescent="0.3">
      <c r="A749" s="19" t="s">
        <v>644</v>
      </c>
      <c r="B749" s="19" t="s">
        <v>634</v>
      </c>
      <c r="C749" s="19" t="s">
        <v>635</v>
      </c>
      <c r="D749" s="20">
        <v>0.72</v>
      </c>
      <c r="E749" s="22">
        <f>단가대비표!O176</f>
        <v>0</v>
      </c>
      <c r="F749" s="25">
        <f>TRUNC(E749*D749,1)</f>
        <v>0</v>
      </c>
      <c r="G749" s="22">
        <f>단가대비표!P176</f>
        <v>0</v>
      </c>
      <c r="H749" s="25">
        <f>TRUNC(G749*D749,1)</f>
        <v>0</v>
      </c>
      <c r="I749" s="22">
        <f>단가대비표!V176</f>
        <v>0</v>
      </c>
      <c r="J749" s="25">
        <f>TRUNC(I749*D749,1)</f>
        <v>0</v>
      </c>
      <c r="K749" s="22">
        <f t="shared" ref="K749:L751" si="117">TRUNC(E749+G749+I749,1)</f>
        <v>0</v>
      </c>
      <c r="L749" s="25">
        <f t="shared" si="117"/>
        <v>0</v>
      </c>
      <c r="M749" s="19" t="s">
        <v>52</v>
      </c>
      <c r="N749" s="1" t="s">
        <v>528</v>
      </c>
      <c r="O749" s="1" t="s">
        <v>645</v>
      </c>
      <c r="P749" s="1" t="s">
        <v>67</v>
      </c>
      <c r="Q749" s="1" t="s">
        <v>67</v>
      </c>
      <c r="R749" s="1" t="s">
        <v>66</v>
      </c>
      <c r="V749">
        <v>1</v>
      </c>
      <c r="AV749" s="1" t="s">
        <v>52</v>
      </c>
      <c r="AW749" s="1" t="s">
        <v>1851</v>
      </c>
      <c r="AX749" s="1" t="s">
        <v>52</v>
      </c>
      <c r="AY749" s="1" t="s">
        <v>52</v>
      </c>
      <c r="AZ749" s="1" t="s">
        <v>52</v>
      </c>
    </row>
    <row r="750" spans="1:52" ht="30" customHeight="1" x14ac:dyDescent="0.3">
      <c r="A750" s="19" t="s">
        <v>633</v>
      </c>
      <c r="B750" s="19" t="s">
        <v>634</v>
      </c>
      <c r="C750" s="19" t="s">
        <v>635</v>
      </c>
      <c r="D750" s="20">
        <v>0.35199999999999998</v>
      </c>
      <c r="E750" s="22">
        <f>단가대비표!O166</f>
        <v>0</v>
      </c>
      <c r="F750" s="25">
        <f>TRUNC(E750*D750,1)</f>
        <v>0</v>
      </c>
      <c r="G750" s="22">
        <f>단가대비표!P166</f>
        <v>0</v>
      </c>
      <c r="H750" s="25">
        <f>TRUNC(G750*D750,1)</f>
        <v>0</v>
      </c>
      <c r="I750" s="22">
        <f>단가대비표!V166</f>
        <v>0</v>
      </c>
      <c r="J750" s="25">
        <f>TRUNC(I750*D750,1)</f>
        <v>0</v>
      </c>
      <c r="K750" s="22">
        <f t="shared" si="117"/>
        <v>0</v>
      </c>
      <c r="L750" s="25">
        <f t="shared" si="117"/>
        <v>0</v>
      </c>
      <c r="M750" s="19" t="s">
        <v>52</v>
      </c>
      <c r="N750" s="1" t="s">
        <v>528</v>
      </c>
      <c r="O750" s="1" t="s">
        <v>636</v>
      </c>
      <c r="P750" s="1" t="s">
        <v>67</v>
      </c>
      <c r="Q750" s="1" t="s">
        <v>67</v>
      </c>
      <c r="R750" s="1" t="s">
        <v>66</v>
      </c>
      <c r="V750">
        <v>1</v>
      </c>
      <c r="AV750" s="1" t="s">
        <v>52</v>
      </c>
      <c r="AW750" s="1" t="s">
        <v>1852</v>
      </c>
      <c r="AX750" s="1" t="s">
        <v>52</v>
      </c>
      <c r="AY750" s="1" t="s">
        <v>52</v>
      </c>
      <c r="AZ750" s="1" t="s">
        <v>52</v>
      </c>
    </row>
    <row r="751" spans="1:52" ht="30" customHeight="1" x14ac:dyDescent="0.3">
      <c r="A751" s="19" t="s">
        <v>647</v>
      </c>
      <c r="B751" s="19" t="s">
        <v>1032</v>
      </c>
      <c r="C751" s="19" t="s">
        <v>630</v>
      </c>
      <c r="D751" s="20">
        <v>1</v>
      </c>
      <c r="E751" s="22">
        <f>TRUNC(SUMIF(V749:V751, RIGHTB(O751, 1), H749:H751)*U751, 2)</f>
        <v>0</v>
      </c>
      <c r="F751" s="25">
        <f>TRUNC(E751*D751,1)</f>
        <v>0</v>
      </c>
      <c r="G751" s="22">
        <v>0</v>
      </c>
      <c r="H751" s="25">
        <f>TRUNC(G751*D751,1)</f>
        <v>0</v>
      </c>
      <c r="I751" s="22">
        <v>0</v>
      </c>
      <c r="J751" s="25">
        <f>TRUNC(I751*D751,1)</f>
        <v>0</v>
      </c>
      <c r="K751" s="22">
        <f t="shared" si="117"/>
        <v>0</v>
      </c>
      <c r="L751" s="25">
        <f t="shared" si="117"/>
        <v>0</v>
      </c>
      <c r="M751" s="19" t="s">
        <v>52</v>
      </c>
      <c r="N751" s="1" t="s">
        <v>528</v>
      </c>
      <c r="O751" s="1" t="s">
        <v>649</v>
      </c>
      <c r="P751" s="1" t="s">
        <v>67</v>
      </c>
      <c r="Q751" s="1" t="s">
        <v>67</v>
      </c>
      <c r="R751" s="1" t="s">
        <v>67</v>
      </c>
      <c r="S751">
        <v>1</v>
      </c>
      <c r="T751">
        <v>0</v>
      </c>
      <c r="U751">
        <v>0.02</v>
      </c>
      <c r="AV751" s="1" t="s">
        <v>52</v>
      </c>
      <c r="AW751" s="1" t="s">
        <v>1853</v>
      </c>
      <c r="AX751" s="1" t="s">
        <v>52</v>
      </c>
      <c r="AY751" s="1" t="s">
        <v>52</v>
      </c>
      <c r="AZ751" s="1" t="s">
        <v>52</v>
      </c>
    </row>
    <row r="752" spans="1:52" ht="30" customHeight="1" x14ac:dyDescent="0.3">
      <c r="A752" s="19" t="s">
        <v>1027</v>
      </c>
      <c r="B752" s="19" t="s">
        <v>52</v>
      </c>
      <c r="C752" s="19" t="s">
        <v>52</v>
      </c>
      <c r="D752" s="20"/>
      <c r="E752" s="22"/>
      <c r="F752" s="25">
        <f>TRUNC(SUMIF(N749:N751, N748, F749:F751),0)</f>
        <v>0</v>
      </c>
      <c r="G752" s="22"/>
      <c r="H752" s="25">
        <f>TRUNC(SUMIF(N749:N751, N748, H749:H751),0)</f>
        <v>0</v>
      </c>
      <c r="I752" s="22"/>
      <c r="J752" s="25">
        <f>TRUNC(SUMIF(N749:N751, N748, J749:J751),0)</f>
        <v>0</v>
      </c>
      <c r="K752" s="22"/>
      <c r="L752" s="25">
        <f>F752+H752+J752</f>
        <v>0</v>
      </c>
      <c r="M752" s="19" t="s">
        <v>52</v>
      </c>
      <c r="N752" s="1" t="s">
        <v>117</v>
      </c>
      <c r="O752" s="1" t="s">
        <v>117</v>
      </c>
      <c r="P752" s="1" t="s">
        <v>52</v>
      </c>
      <c r="Q752" s="1" t="s">
        <v>52</v>
      </c>
      <c r="R752" s="1" t="s">
        <v>52</v>
      </c>
      <c r="AV752" s="1" t="s">
        <v>52</v>
      </c>
      <c r="AW752" s="1" t="s">
        <v>52</v>
      </c>
      <c r="AX752" s="1" t="s">
        <v>52</v>
      </c>
      <c r="AY752" s="1" t="s">
        <v>52</v>
      </c>
      <c r="AZ752" s="1" t="s">
        <v>52</v>
      </c>
    </row>
    <row r="753" spans="1:52" ht="30" customHeight="1" x14ac:dyDescent="0.3">
      <c r="A753" s="20"/>
      <c r="B753" s="20"/>
      <c r="C753" s="20"/>
      <c r="D753" s="20"/>
      <c r="E753" s="22"/>
      <c r="F753" s="25"/>
      <c r="G753" s="22"/>
      <c r="H753" s="25"/>
      <c r="I753" s="22"/>
      <c r="J753" s="25"/>
      <c r="K753" s="22"/>
      <c r="L753" s="25"/>
      <c r="M753" s="20"/>
    </row>
    <row r="754" spans="1:52" ht="30" customHeight="1" x14ac:dyDescent="0.3">
      <c r="A754" s="16" t="s">
        <v>1854</v>
      </c>
      <c r="B754" s="17"/>
      <c r="C754" s="17"/>
      <c r="D754" s="17"/>
      <c r="E754" s="21"/>
      <c r="F754" s="24"/>
      <c r="G754" s="21"/>
      <c r="H754" s="24"/>
      <c r="I754" s="21"/>
      <c r="J754" s="24"/>
      <c r="K754" s="21"/>
      <c r="L754" s="24"/>
      <c r="M754" s="18"/>
      <c r="N754" s="1" t="s">
        <v>517</v>
      </c>
    </row>
    <row r="755" spans="1:52" ht="30" customHeight="1" x14ac:dyDescent="0.3">
      <c r="A755" s="19" t="s">
        <v>715</v>
      </c>
      <c r="B755" s="19" t="s">
        <v>634</v>
      </c>
      <c r="C755" s="19" t="s">
        <v>635</v>
      </c>
      <c r="D755" s="20">
        <v>0.35199999999999998</v>
      </c>
      <c r="E755" s="22">
        <f>단가대비표!O179</f>
        <v>0</v>
      </c>
      <c r="F755" s="25">
        <f>TRUNC(E755*D755,1)</f>
        <v>0</v>
      </c>
      <c r="G755" s="22">
        <f>단가대비표!P179</f>
        <v>0</v>
      </c>
      <c r="H755" s="25">
        <f>TRUNC(G755*D755,1)</f>
        <v>0</v>
      </c>
      <c r="I755" s="22">
        <f>단가대비표!V179</f>
        <v>0</v>
      </c>
      <c r="J755" s="25">
        <f>TRUNC(I755*D755,1)</f>
        <v>0</v>
      </c>
      <c r="K755" s="22">
        <f>TRUNC(E755+G755+I755,1)</f>
        <v>0</v>
      </c>
      <c r="L755" s="25">
        <f>TRUNC(F755+H755+J755,1)</f>
        <v>0</v>
      </c>
      <c r="M755" s="19" t="s">
        <v>52</v>
      </c>
      <c r="N755" s="1" t="s">
        <v>517</v>
      </c>
      <c r="O755" s="1" t="s">
        <v>716</v>
      </c>
      <c r="P755" s="1" t="s">
        <v>67</v>
      </c>
      <c r="Q755" s="1" t="s">
        <v>67</v>
      </c>
      <c r="R755" s="1" t="s">
        <v>66</v>
      </c>
      <c r="V755">
        <v>1</v>
      </c>
      <c r="AV755" s="1" t="s">
        <v>52</v>
      </c>
      <c r="AW755" s="1" t="s">
        <v>1855</v>
      </c>
      <c r="AX755" s="1" t="s">
        <v>52</v>
      </c>
      <c r="AY755" s="1" t="s">
        <v>52</v>
      </c>
      <c r="AZ755" s="1" t="s">
        <v>52</v>
      </c>
    </row>
    <row r="756" spans="1:52" ht="30" customHeight="1" x14ac:dyDescent="0.3">
      <c r="A756" s="19" t="s">
        <v>647</v>
      </c>
      <c r="B756" s="19" t="s">
        <v>1032</v>
      </c>
      <c r="C756" s="19" t="s">
        <v>630</v>
      </c>
      <c r="D756" s="20">
        <v>1</v>
      </c>
      <c r="E756" s="22">
        <f>TRUNC(SUMIF(V755:V756, RIGHTB(O756, 1), H755:H756)*U756, 2)</f>
        <v>0</v>
      </c>
      <c r="F756" s="25">
        <f>TRUNC(E756*D756,1)</f>
        <v>0</v>
      </c>
      <c r="G756" s="22">
        <v>0</v>
      </c>
      <c r="H756" s="25">
        <f>TRUNC(G756*D756,1)</f>
        <v>0</v>
      </c>
      <c r="I756" s="22">
        <v>0</v>
      </c>
      <c r="J756" s="25">
        <f>TRUNC(I756*D756,1)</f>
        <v>0</v>
      </c>
      <c r="K756" s="22">
        <f>TRUNC(E756+G756+I756,1)</f>
        <v>0</v>
      </c>
      <c r="L756" s="25">
        <f>TRUNC(F756+H756+J756,1)</f>
        <v>0</v>
      </c>
      <c r="M756" s="19" t="s">
        <v>52</v>
      </c>
      <c r="N756" s="1" t="s">
        <v>517</v>
      </c>
      <c r="O756" s="1" t="s">
        <v>649</v>
      </c>
      <c r="P756" s="1" t="s">
        <v>67</v>
      </c>
      <c r="Q756" s="1" t="s">
        <v>67</v>
      </c>
      <c r="R756" s="1" t="s">
        <v>67</v>
      </c>
      <c r="S756">
        <v>1</v>
      </c>
      <c r="T756">
        <v>0</v>
      </c>
      <c r="U756">
        <v>0.02</v>
      </c>
      <c r="AV756" s="1" t="s">
        <v>52</v>
      </c>
      <c r="AW756" s="1" t="s">
        <v>1856</v>
      </c>
      <c r="AX756" s="1" t="s">
        <v>52</v>
      </c>
      <c r="AY756" s="1" t="s">
        <v>52</v>
      </c>
      <c r="AZ756" s="1" t="s">
        <v>52</v>
      </c>
    </row>
    <row r="757" spans="1:52" ht="30" customHeight="1" x14ac:dyDescent="0.3">
      <c r="A757" s="19" t="s">
        <v>1027</v>
      </c>
      <c r="B757" s="19" t="s">
        <v>52</v>
      </c>
      <c r="C757" s="19" t="s">
        <v>52</v>
      </c>
      <c r="D757" s="20"/>
      <c r="E757" s="22"/>
      <c r="F757" s="25">
        <f>TRUNC(SUMIF(N755:N756, N754, F755:F756),0)</f>
        <v>0</v>
      </c>
      <c r="G757" s="22"/>
      <c r="H757" s="25">
        <f>TRUNC(SUMIF(N755:N756, N754, H755:H756),0)</f>
        <v>0</v>
      </c>
      <c r="I757" s="22"/>
      <c r="J757" s="25">
        <f>TRUNC(SUMIF(N755:N756, N754, J755:J756),0)</f>
        <v>0</v>
      </c>
      <c r="K757" s="22"/>
      <c r="L757" s="25">
        <f>F757+H757+J757</f>
        <v>0</v>
      </c>
      <c r="M757" s="19" t="s">
        <v>52</v>
      </c>
      <c r="N757" s="1" t="s">
        <v>117</v>
      </c>
      <c r="O757" s="1" t="s">
        <v>117</v>
      </c>
      <c r="P757" s="1" t="s">
        <v>52</v>
      </c>
      <c r="Q757" s="1" t="s">
        <v>52</v>
      </c>
      <c r="R757" s="1" t="s">
        <v>52</v>
      </c>
      <c r="AV757" s="1" t="s">
        <v>52</v>
      </c>
      <c r="AW757" s="1" t="s">
        <v>52</v>
      </c>
      <c r="AX757" s="1" t="s">
        <v>52</v>
      </c>
      <c r="AY757" s="1" t="s">
        <v>52</v>
      </c>
      <c r="AZ757" s="1" t="s">
        <v>52</v>
      </c>
    </row>
    <row r="758" spans="1:52" ht="30" customHeight="1" x14ac:dyDescent="0.3">
      <c r="A758" s="20"/>
      <c r="B758" s="20"/>
      <c r="C758" s="20"/>
      <c r="D758" s="20"/>
      <c r="E758" s="22"/>
      <c r="F758" s="25"/>
      <c r="G758" s="22"/>
      <c r="H758" s="25"/>
      <c r="I758" s="22"/>
      <c r="J758" s="25"/>
      <c r="K758" s="22"/>
      <c r="L758" s="25"/>
      <c r="M758" s="20"/>
    </row>
    <row r="759" spans="1:52" ht="30" customHeight="1" x14ac:dyDescent="0.3">
      <c r="A759" s="16" t="s">
        <v>1857</v>
      </c>
      <c r="B759" s="17"/>
      <c r="C759" s="17"/>
      <c r="D759" s="17"/>
      <c r="E759" s="21"/>
      <c r="F759" s="24"/>
      <c r="G759" s="21"/>
      <c r="H759" s="24"/>
      <c r="I759" s="21"/>
      <c r="J759" s="24"/>
      <c r="K759" s="21"/>
      <c r="L759" s="24"/>
      <c r="M759" s="18"/>
      <c r="N759" s="1" t="s">
        <v>729</v>
      </c>
    </row>
    <row r="760" spans="1:52" ht="30" customHeight="1" x14ac:dyDescent="0.3">
      <c r="A760" s="19" t="s">
        <v>1387</v>
      </c>
      <c r="B760" s="19" t="s">
        <v>634</v>
      </c>
      <c r="C760" s="19" t="s">
        <v>635</v>
      </c>
      <c r="D760" s="20">
        <v>0.26800000000000002</v>
      </c>
      <c r="E760" s="22">
        <f>단가대비표!O173</f>
        <v>0</v>
      </c>
      <c r="F760" s="25">
        <f>TRUNC(E760*D760,1)</f>
        <v>0</v>
      </c>
      <c r="G760" s="22">
        <f>단가대비표!P173</f>
        <v>0</v>
      </c>
      <c r="H760" s="25">
        <f>TRUNC(G760*D760,1)</f>
        <v>0</v>
      </c>
      <c r="I760" s="22">
        <f>단가대비표!V173</f>
        <v>0</v>
      </c>
      <c r="J760" s="25">
        <f>TRUNC(I760*D760,1)</f>
        <v>0</v>
      </c>
      <c r="K760" s="22">
        <f t="shared" ref="K760:L762" si="118">TRUNC(E760+G760+I760,1)</f>
        <v>0</v>
      </c>
      <c r="L760" s="25">
        <f t="shared" si="118"/>
        <v>0</v>
      </c>
      <c r="M760" s="19" t="s">
        <v>52</v>
      </c>
      <c r="N760" s="1" t="s">
        <v>729</v>
      </c>
      <c r="O760" s="1" t="s">
        <v>1388</v>
      </c>
      <c r="P760" s="1" t="s">
        <v>67</v>
      </c>
      <c r="Q760" s="1" t="s">
        <v>67</v>
      </c>
      <c r="R760" s="1" t="s">
        <v>66</v>
      </c>
      <c r="V760">
        <v>1</v>
      </c>
      <c r="AV760" s="1" t="s">
        <v>52</v>
      </c>
      <c r="AW760" s="1" t="s">
        <v>1858</v>
      </c>
      <c r="AX760" s="1" t="s">
        <v>52</v>
      </c>
      <c r="AY760" s="1" t="s">
        <v>52</v>
      </c>
      <c r="AZ760" s="1" t="s">
        <v>52</v>
      </c>
    </row>
    <row r="761" spans="1:52" ht="30" customHeight="1" x14ac:dyDescent="0.3">
      <c r="A761" s="19" t="s">
        <v>633</v>
      </c>
      <c r="B761" s="19" t="s">
        <v>634</v>
      </c>
      <c r="C761" s="19" t="s">
        <v>635</v>
      </c>
      <c r="D761" s="20">
        <v>7.6999999999999999E-2</v>
      </c>
      <c r="E761" s="22">
        <f>단가대비표!O166</f>
        <v>0</v>
      </c>
      <c r="F761" s="25">
        <f>TRUNC(E761*D761,1)</f>
        <v>0</v>
      </c>
      <c r="G761" s="22">
        <f>단가대비표!P166</f>
        <v>0</v>
      </c>
      <c r="H761" s="25">
        <f>TRUNC(G761*D761,1)</f>
        <v>0</v>
      </c>
      <c r="I761" s="22">
        <f>단가대비표!V166</f>
        <v>0</v>
      </c>
      <c r="J761" s="25">
        <f>TRUNC(I761*D761,1)</f>
        <v>0</v>
      </c>
      <c r="K761" s="22">
        <f t="shared" si="118"/>
        <v>0</v>
      </c>
      <c r="L761" s="25">
        <f t="shared" si="118"/>
        <v>0</v>
      </c>
      <c r="M761" s="19" t="s">
        <v>52</v>
      </c>
      <c r="N761" s="1" t="s">
        <v>729</v>
      </c>
      <c r="O761" s="1" t="s">
        <v>636</v>
      </c>
      <c r="P761" s="1" t="s">
        <v>67</v>
      </c>
      <c r="Q761" s="1" t="s">
        <v>67</v>
      </c>
      <c r="R761" s="1" t="s">
        <v>66</v>
      </c>
      <c r="V761">
        <v>1</v>
      </c>
      <c r="AV761" s="1" t="s">
        <v>52</v>
      </c>
      <c r="AW761" s="1" t="s">
        <v>1859</v>
      </c>
      <c r="AX761" s="1" t="s">
        <v>52</v>
      </c>
      <c r="AY761" s="1" t="s">
        <v>52</v>
      </c>
      <c r="AZ761" s="1" t="s">
        <v>52</v>
      </c>
    </row>
    <row r="762" spans="1:52" ht="30" customHeight="1" x14ac:dyDescent="0.3">
      <c r="A762" s="19" t="s">
        <v>647</v>
      </c>
      <c r="B762" s="19" t="s">
        <v>1032</v>
      </c>
      <c r="C762" s="19" t="s">
        <v>630</v>
      </c>
      <c r="D762" s="20">
        <v>1</v>
      </c>
      <c r="E762" s="22">
        <f>TRUNC(SUMIF(V760:V762, RIGHTB(O762, 1), H760:H762)*U762, 2)</f>
        <v>0</v>
      </c>
      <c r="F762" s="25">
        <f>TRUNC(E762*D762,1)</f>
        <v>0</v>
      </c>
      <c r="G762" s="22">
        <v>0</v>
      </c>
      <c r="H762" s="25">
        <f>TRUNC(G762*D762,1)</f>
        <v>0</v>
      </c>
      <c r="I762" s="22">
        <v>0</v>
      </c>
      <c r="J762" s="25">
        <f>TRUNC(I762*D762,1)</f>
        <v>0</v>
      </c>
      <c r="K762" s="22">
        <f t="shared" si="118"/>
        <v>0</v>
      </c>
      <c r="L762" s="25">
        <f t="shared" si="118"/>
        <v>0</v>
      </c>
      <c r="M762" s="19" t="s">
        <v>52</v>
      </c>
      <c r="N762" s="1" t="s">
        <v>729</v>
      </c>
      <c r="O762" s="1" t="s">
        <v>649</v>
      </c>
      <c r="P762" s="1" t="s">
        <v>67</v>
      </c>
      <c r="Q762" s="1" t="s">
        <v>67</v>
      </c>
      <c r="R762" s="1" t="s">
        <v>67</v>
      </c>
      <c r="S762">
        <v>1</v>
      </c>
      <c r="T762">
        <v>0</v>
      </c>
      <c r="U762">
        <v>0.02</v>
      </c>
      <c r="AV762" s="1" t="s">
        <v>52</v>
      </c>
      <c r="AW762" s="1" t="s">
        <v>1860</v>
      </c>
      <c r="AX762" s="1" t="s">
        <v>52</v>
      </c>
      <c r="AY762" s="1" t="s">
        <v>52</v>
      </c>
      <c r="AZ762" s="1" t="s">
        <v>52</v>
      </c>
    </row>
    <row r="763" spans="1:52" ht="30" customHeight="1" x14ac:dyDescent="0.3">
      <c r="A763" s="19" t="s">
        <v>1027</v>
      </c>
      <c r="B763" s="19" t="s">
        <v>52</v>
      </c>
      <c r="C763" s="19" t="s">
        <v>52</v>
      </c>
      <c r="D763" s="20"/>
      <c r="E763" s="22"/>
      <c r="F763" s="25">
        <f>TRUNC(SUMIF(N760:N762, N759, F760:F762),0)</f>
        <v>0</v>
      </c>
      <c r="G763" s="22"/>
      <c r="H763" s="25">
        <f>TRUNC(SUMIF(N760:N762, N759, H760:H762),0)</f>
        <v>0</v>
      </c>
      <c r="I763" s="22"/>
      <c r="J763" s="25">
        <f>TRUNC(SUMIF(N760:N762, N759, J760:J762),0)</f>
        <v>0</v>
      </c>
      <c r="K763" s="22"/>
      <c r="L763" s="25">
        <f>F763+H763+J763</f>
        <v>0</v>
      </c>
      <c r="M763" s="19" t="s">
        <v>52</v>
      </c>
      <c r="N763" s="1" t="s">
        <v>117</v>
      </c>
      <c r="O763" s="1" t="s">
        <v>117</v>
      </c>
      <c r="P763" s="1" t="s">
        <v>52</v>
      </c>
      <c r="Q763" s="1" t="s">
        <v>52</v>
      </c>
      <c r="R763" s="1" t="s">
        <v>52</v>
      </c>
      <c r="AV763" s="1" t="s">
        <v>52</v>
      </c>
      <c r="AW763" s="1" t="s">
        <v>52</v>
      </c>
      <c r="AX763" s="1" t="s">
        <v>52</v>
      </c>
      <c r="AY763" s="1" t="s">
        <v>52</v>
      </c>
      <c r="AZ763" s="1" t="s">
        <v>52</v>
      </c>
    </row>
    <row r="764" spans="1:52" ht="30" customHeight="1" x14ac:dyDescent="0.3">
      <c r="A764" s="20"/>
      <c r="B764" s="20"/>
      <c r="C764" s="20"/>
      <c r="D764" s="20"/>
      <c r="E764" s="22"/>
      <c r="F764" s="25"/>
      <c r="G764" s="22"/>
      <c r="H764" s="25"/>
      <c r="I764" s="22"/>
      <c r="J764" s="25"/>
      <c r="K764" s="22"/>
      <c r="L764" s="25"/>
      <c r="M764" s="20"/>
    </row>
    <row r="765" spans="1:52" ht="30" customHeight="1" x14ac:dyDescent="0.3">
      <c r="A765" s="16" t="s">
        <v>1861</v>
      </c>
      <c r="B765" s="17"/>
      <c r="C765" s="17"/>
      <c r="D765" s="17"/>
      <c r="E765" s="21"/>
      <c r="F765" s="24"/>
      <c r="G765" s="21"/>
      <c r="H765" s="24"/>
      <c r="I765" s="21"/>
      <c r="J765" s="24"/>
      <c r="K765" s="21"/>
      <c r="L765" s="24"/>
      <c r="M765" s="18"/>
      <c r="N765" s="1" t="s">
        <v>733</v>
      </c>
    </row>
    <row r="766" spans="1:52" ht="30" customHeight="1" x14ac:dyDescent="0.3">
      <c r="A766" s="19" t="s">
        <v>1387</v>
      </c>
      <c r="B766" s="19" t="s">
        <v>634</v>
      </c>
      <c r="C766" s="19" t="s">
        <v>635</v>
      </c>
      <c r="D766" s="20">
        <v>0.33400000000000002</v>
      </c>
      <c r="E766" s="22">
        <f>단가대비표!O173</f>
        <v>0</v>
      </c>
      <c r="F766" s="25">
        <f>TRUNC(E766*D766,1)</f>
        <v>0</v>
      </c>
      <c r="G766" s="22">
        <f>단가대비표!P173</f>
        <v>0</v>
      </c>
      <c r="H766" s="25">
        <f>TRUNC(G766*D766,1)</f>
        <v>0</v>
      </c>
      <c r="I766" s="22">
        <f>단가대비표!V173</f>
        <v>0</v>
      </c>
      <c r="J766" s="25">
        <f>TRUNC(I766*D766,1)</f>
        <v>0</v>
      </c>
      <c r="K766" s="22">
        <f t="shared" ref="K766:L768" si="119">TRUNC(E766+G766+I766,1)</f>
        <v>0</v>
      </c>
      <c r="L766" s="25">
        <f t="shared" si="119"/>
        <v>0</v>
      </c>
      <c r="M766" s="19" t="s">
        <v>52</v>
      </c>
      <c r="N766" s="1" t="s">
        <v>733</v>
      </c>
      <c r="O766" s="1" t="s">
        <v>1388</v>
      </c>
      <c r="P766" s="1" t="s">
        <v>67</v>
      </c>
      <c r="Q766" s="1" t="s">
        <v>67</v>
      </c>
      <c r="R766" s="1" t="s">
        <v>66</v>
      </c>
      <c r="V766">
        <v>1</v>
      </c>
      <c r="AV766" s="1" t="s">
        <v>52</v>
      </c>
      <c r="AW766" s="1" t="s">
        <v>1862</v>
      </c>
      <c r="AX766" s="1" t="s">
        <v>52</v>
      </c>
      <c r="AY766" s="1" t="s">
        <v>52</v>
      </c>
      <c r="AZ766" s="1" t="s">
        <v>52</v>
      </c>
    </row>
    <row r="767" spans="1:52" ht="30" customHeight="1" x14ac:dyDescent="0.3">
      <c r="A767" s="19" t="s">
        <v>633</v>
      </c>
      <c r="B767" s="19" t="s">
        <v>634</v>
      </c>
      <c r="C767" s="19" t="s">
        <v>635</v>
      </c>
      <c r="D767" s="20">
        <v>0.10100000000000001</v>
      </c>
      <c r="E767" s="22">
        <f>단가대비표!O166</f>
        <v>0</v>
      </c>
      <c r="F767" s="25">
        <f>TRUNC(E767*D767,1)</f>
        <v>0</v>
      </c>
      <c r="G767" s="22">
        <f>단가대비표!P166</f>
        <v>0</v>
      </c>
      <c r="H767" s="25">
        <f>TRUNC(G767*D767,1)</f>
        <v>0</v>
      </c>
      <c r="I767" s="22">
        <f>단가대비표!V166</f>
        <v>0</v>
      </c>
      <c r="J767" s="25">
        <f>TRUNC(I767*D767,1)</f>
        <v>0</v>
      </c>
      <c r="K767" s="22">
        <f t="shared" si="119"/>
        <v>0</v>
      </c>
      <c r="L767" s="25">
        <f t="shared" si="119"/>
        <v>0</v>
      </c>
      <c r="M767" s="19" t="s">
        <v>52</v>
      </c>
      <c r="N767" s="1" t="s">
        <v>733</v>
      </c>
      <c r="O767" s="1" t="s">
        <v>636</v>
      </c>
      <c r="P767" s="1" t="s">
        <v>67</v>
      </c>
      <c r="Q767" s="1" t="s">
        <v>67</v>
      </c>
      <c r="R767" s="1" t="s">
        <v>66</v>
      </c>
      <c r="V767">
        <v>1</v>
      </c>
      <c r="AV767" s="1" t="s">
        <v>52</v>
      </c>
      <c r="AW767" s="1" t="s">
        <v>1863</v>
      </c>
      <c r="AX767" s="1" t="s">
        <v>52</v>
      </c>
      <c r="AY767" s="1" t="s">
        <v>52</v>
      </c>
      <c r="AZ767" s="1" t="s">
        <v>52</v>
      </c>
    </row>
    <row r="768" spans="1:52" ht="30" customHeight="1" x14ac:dyDescent="0.3">
      <c r="A768" s="19" t="s">
        <v>647</v>
      </c>
      <c r="B768" s="19" t="s">
        <v>1032</v>
      </c>
      <c r="C768" s="19" t="s">
        <v>630</v>
      </c>
      <c r="D768" s="20">
        <v>1</v>
      </c>
      <c r="E768" s="22">
        <f>TRUNC(SUMIF(V766:V768, RIGHTB(O768, 1), H766:H768)*U768, 2)</f>
        <v>0</v>
      </c>
      <c r="F768" s="25">
        <f>TRUNC(E768*D768,1)</f>
        <v>0</v>
      </c>
      <c r="G768" s="22">
        <v>0</v>
      </c>
      <c r="H768" s="25">
        <f>TRUNC(G768*D768,1)</f>
        <v>0</v>
      </c>
      <c r="I768" s="22">
        <v>0</v>
      </c>
      <c r="J768" s="25">
        <f>TRUNC(I768*D768,1)</f>
        <v>0</v>
      </c>
      <c r="K768" s="22">
        <f t="shared" si="119"/>
        <v>0</v>
      </c>
      <c r="L768" s="25">
        <f t="shared" si="119"/>
        <v>0</v>
      </c>
      <c r="M768" s="19" t="s">
        <v>52</v>
      </c>
      <c r="N768" s="1" t="s">
        <v>733</v>
      </c>
      <c r="O768" s="1" t="s">
        <v>649</v>
      </c>
      <c r="P768" s="1" t="s">
        <v>67</v>
      </c>
      <c r="Q768" s="1" t="s">
        <v>67</v>
      </c>
      <c r="R768" s="1" t="s">
        <v>67</v>
      </c>
      <c r="S768">
        <v>1</v>
      </c>
      <c r="T768">
        <v>0</v>
      </c>
      <c r="U768">
        <v>0.02</v>
      </c>
      <c r="AV768" s="1" t="s">
        <v>52</v>
      </c>
      <c r="AW768" s="1" t="s">
        <v>1864</v>
      </c>
      <c r="AX768" s="1" t="s">
        <v>52</v>
      </c>
      <c r="AY768" s="1" t="s">
        <v>52</v>
      </c>
      <c r="AZ768" s="1" t="s">
        <v>52</v>
      </c>
    </row>
    <row r="769" spans="1:52" ht="30" customHeight="1" x14ac:dyDescent="0.3">
      <c r="A769" s="19" t="s">
        <v>1027</v>
      </c>
      <c r="B769" s="19" t="s">
        <v>52</v>
      </c>
      <c r="C769" s="19" t="s">
        <v>52</v>
      </c>
      <c r="D769" s="20"/>
      <c r="E769" s="22"/>
      <c r="F769" s="25">
        <f>TRUNC(SUMIF(N766:N768, N765, F766:F768),0)</f>
        <v>0</v>
      </c>
      <c r="G769" s="22"/>
      <c r="H769" s="25">
        <f>TRUNC(SUMIF(N766:N768, N765, H766:H768),0)</f>
        <v>0</v>
      </c>
      <c r="I769" s="22"/>
      <c r="J769" s="25">
        <f>TRUNC(SUMIF(N766:N768, N765, J766:J768),0)</f>
        <v>0</v>
      </c>
      <c r="K769" s="22"/>
      <c r="L769" s="25">
        <f>F769+H769+J769</f>
        <v>0</v>
      </c>
      <c r="M769" s="19" t="s">
        <v>52</v>
      </c>
      <c r="N769" s="1" t="s">
        <v>117</v>
      </c>
      <c r="O769" s="1" t="s">
        <v>117</v>
      </c>
      <c r="P769" s="1" t="s">
        <v>52</v>
      </c>
      <c r="Q769" s="1" t="s">
        <v>52</v>
      </c>
      <c r="R769" s="1" t="s">
        <v>52</v>
      </c>
      <c r="AV769" s="1" t="s">
        <v>52</v>
      </c>
      <c r="AW769" s="1" t="s">
        <v>52</v>
      </c>
      <c r="AX769" s="1" t="s">
        <v>52</v>
      </c>
      <c r="AY769" s="1" t="s">
        <v>52</v>
      </c>
      <c r="AZ769" s="1" t="s">
        <v>52</v>
      </c>
    </row>
    <row r="770" spans="1:52" ht="30" customHeight="1" x14ac:dyDescent="0.3">
      <c r="A770" s="20"/>
      <c r="B770" s="20"/>
      <c r="C770" s="20"/>
      <c r="D770" s="20"/>
      <c r="E770" s="22"/>
      <c r="F770" s="25"/>
      <c r="G770" s="22"/>
      <c r="H770" s="25"/>
      <c r="I770" s="22"/>
      <c r="J770" s="25"/>
      <c r="K770" s="22"/>
      <c r="L770" s="25"/>
      <c r="M770" s="20"/>
    </row>
    <row r="771" spans="1:52" ht="30" customHeight="1" x14ac:dyDescent="0.3">
      <c r="A771" s="16" t="s">
        <v>1865</v>
      </c>
      <c r="B771" s="17"/>
      <c r="C771" s="17"/>
      <c r="D771" s="17"/>
      <c r="E771" s="21"/>
      <c r="F771" s="24"/>
      <c r="G771" s="21"/>
      <c r="H771" s="24"/>
      <c r="I771" s="21"/>
      <c r="J771" s="24"/>
      <c r="K771" s="21"/>
      <c r="L771" s="24"/>
      <c r="M771" s="18"/>
      <c r="N771" s="1" t="s">
        <v>737</v>
      </c>
    </row>
    <row r="772" spans="1:52" ht="30" customHeight="1" x14ac:dyDescent="0.3">
      <c r="A772" s="19" t="s">
        <v>1387</v>
      </c>
      <c r="B772" s="19" t="s">
        <v>634</v>
      </c>
      <c r="C772" s="19" t="s">
        <v>635</v>
      </c>
      <c r="D772" s="20">
        <v>0.114</v>
      </c>
      <c r="E772" s="22">
        <f>단가대비표!O173</f>
        <v>0</v>
      </c>
      <c r="F772" s="25">
        <f>TRUNC(E772*D772,1)</f>
        <v>0</v>
      </c>
      <c r="G772" s="22">
        <f>단가대비표!P173</f>
        <v>0</v>
      </c>
      <c r="H772" s="25">
        <f>TRUNC(G772*D772,1)</f>
        <v>0</v>
      </c>
      <c r="I772" s="22">
        <f>단가대비표!V173</f>
        <v>0</v>
      </c>
      <c r="J772" s="25">
        <f>TRUNC(I772*D772,1)</f>
        <v>0</v>
      </c>
      <c r="K772" s="22">
        <f t="shared" ref="K772:L774" si="120">TRUNC(E772+G772+I772,1)</f>
        <v>0</v>
      </c>
      <c r="L772" s="25">
        <f t="shared" si="120"/>
        <v>0</v>
      </c>
      <c r="M772" s="19" t="s">
        <v>52</v>
      </c>
      <c r="N772" s="1" t="s">
        <v>737</v>
      </c>
      <c r="O772" s="1" t="s">
        <v>1388</v>
      </c>
      <c r="P772" s="1" t="s">
        <v>67</v>
      </c>
      <c r="Q772" s="1" t="s">
        <v>67</v>
      </c>
      <c r="R772" s="1" t="s">
        <v>66</v>
      </c>
      <c r="V772">
        <v>1</v>
      </c>
      <c r="AV772" s="1" t="s">
        <v>52</v>
      </c>
      <c r="AW772" s="1" t="s">
        <v>1866</v>
      </c>
      <c r="AX772" s="1" t="s">
        <v>52</v>
      </c>
      <c r="AY772" s="1" t="s">
        <v>52</v>
      </c>
      <c r="AZ772" s="1" t="s">
        <v>52</v>
      </c>
    </row>
    <row r="773" spans="1:52" ht="30" customHeight="1" x14ac:dyDescent="0.3">
      <c r="A773" s="19" t="s">
        <v>633</v>
      </c>
      <c r="B773" s="19" t="s">
        <v>634</v>
      </c>
      <c r="C773" s="19" t="s">
        <v>635</v>
      </c>
      <c r="D773" s="20">
        <v>4.4999999999999998E-2</v>
      </c>
      <c r="E773" s="22">
        <f>단가대비표!O166</f>
        <v>0</v>
      </c>
      <c r="F773" s="25">
        <f>TRUNC(E773*D773,1)</f>
        <v>0</v>
      </c>
      <c r="G773" s="22">
        <f>단가대비표!P166</f>
        <v>0</v>
      </c>
      <c r="H773" s="25">
        <f>TRUNC(G773*D773,1)</f>
        <v>0</v>
      </c>
      <c r="I773" s="22">
        <f>단가대비표!V166</f>
        <v>0</v>
      </c>
      <c r="J773" s="25">
        <f>TRUNC(I773*D773,1)</f>
        <v>0</v>
      </c>
      <c r="K773" s="22">
        <f t="shared" si="120"/>
        <v>0</v>
      </c>
      <c r="L773" s="25">
        <f t="shared" si="120"/>
        <v>0</v>
      </c>
      <c r="M773" s="19" t="s">
        <v>52</v>
      </c>
      <c r="N773" s="1" t="s">
        <v>737</v>
      </c>
      <c r="O773" s="1" t="s">
        <v>636</v>
      </c>
      <c r="P773" s="1" t="s">
        <v>67</v>
      </c>
      <c r="Q773" s="1" t="s">
        <v>67</v>
      </c>
      <c r="R773" s="1" t="s">
        <v>66</v>
      </c>
      <c r="V773">
        <v>1</v>
      </c>
      <c r="AV773" s="1" t="s">
        <v>52</v>
      </c>
      <c r="AW773" s="1" t="s">
        <v>1867</v>
      </c>
      <c r="AX773" s="1" t="s">
        <v>52</v>
      </c>
      <c r="AY773" s="1" t="s">
        <v>52</v>
      </c>
      <c r="AZ773" s="1" t="s">
        <v>52</v>
      </c>
    </row>
    <row r="774" spans="1:52" ht="30" customHeight="1" x14ac:dyDescent="0.3">
      <c r="A774" s="19" t="s">
        <v>647</v>
      </c>
      <c r="B774" s="19" t="s">
        <v>1032</v>
      </c>
      <c r="C774" s="19" t="s">
        <v>630</v>
      </c>
      <c r="D774" s="20">
        <v>1</v>
      </c>
      <c r="E774" s="22">
        <f>TRUNC(SUMIF(V772:V774, RIGHTB(O774, 1), H772:H774)*U774, 2)</f>
        <v>0</v>
      </c>
      <c r="F774" s="25">
        <f>TRUNC(E774*D774,1)</f>
        <v>0</v>
      </c>
      <c r="G774" s="22">
        <v>0</v>
      </c>
      <c r="H774" s="25">
        <f>TRUNC(G774*D774,1)</f>
        <v>0</v>
      </c>
      <c r="I774" s="22">
        <v>0</v>
      </c>
      <c r="J774" s="25">
        <f>TRUNC(I774*D774,1)</f>
        <v>0</v>
      </c>
      <c r="K774" s="22">
        <f t="shared" si="120"/>
        <v>0</v>
      </c>
      <c r="L774" s="25">
        <f t="shared" si="120"/>
        <v>0</v>
      </c>
      <c r="M774" s="19" t="s">
        <v>52</v>
      </c>
      <c r="N774" s="1" t="s">
        <v>737</v>
      </c>
      <c r="O774" s="1" t="s">
        <v>649</v>
      </c>
      <c r="P774" s="1" t="s">
        <v>67</v>
      </c>
      <c r="Q774" s="1" t="s">
        <v>67</v>
      </c>
      <c r="R774" s="1" t="s">
        <v>67</v>
      </c>
      <c r="S774">
        <v>1</v>
      </c>
      <c r="T774">
        <v>0</v>
      </c>
      <c r="U774">
        <v>0.02</v>
      </c>
      <c r="AV774" s="1" t="s">
        <v>52</v>
      </c>
      <c r="AW774" s="1" t="s">
        <v>1868</v>
      </c>
      <c r="AX774" s="1" t="s">
        <v>52</v>
      </c>
      <c r="AY774" s="1" t="s">
        <v>52</v>
      </c>
      <c r="AZ774" s="1" t="s">
        <v>52</v>
      </c>
    </row>
    <row r="775" spans="1:52" ht="30" customHeight="1" x14ac:dyDescent="0.3">
      <c r="A775" s="19" t="s">
        <v>1027</v>
      </c>
      <c r="B775" s="19" t="s">
        <v>52</v>
      </c>
      <c r="C775" s="19" t="s">
        <v>52</v>
      </c>
      <c r="D775" s="20"/>
      <c r="E775" s="22"/>
      <c r="F775" s="25">
        <f>TRUNC(SUMIF(N772:N774, N771, F772:F774),0)</f>
        <v>0</v>
      </c>
      <c r="G775" s="22"/>
      <c r="H775" s="25">
        <f>TRUNC(SUMIF(N772:N774, N771, H772:H774),0)</f>
        <v>0</v>
      </c>
      <c r="I775" s="22"/>
      <c r="J775" s="25">
        <f>TRUNC(SUMIF(N772:N774, N771, J772:J774),0)</f>
        <v>0</v>
      </c>
      <c r="K775" s="22"/>
      <c r="L775" s="25">
        <f>F775+H775+J775</f>
        <v>0</v>
      </c>
      <c r="M775" s="19" t="s">
        <v>52</v>
      </c>
      <c r="N775" s="1" t="s">
        <v>117</v>
      </c>
      <c r="O775" s="1" t="s">
        <v>117</v>
      </c>
      <c r="P775" s="1" t="s">
        <v>52</v>
      </c>
      <c r="Q775" s="1" t="s">
        <v>52</v>
      </c>
      <c r="R775" s="1" t="s">
        <v>52</v>
      </c>
      <c r="AV775" s="1" t="s">
        <v>52</v>
      </c>
      <c r="AW775" s="1" t="s">
        <v>52</v>
      </c>
      <c r="AX775" s="1" t="s">
        <v>52</v>
      </c>
      <c r="AY775" s="1" t="s">
        <v>52</v>
      </c>
      <c r="AZ775" s="1" t="s">
        <v>52</v>
      </c>
    </row>
    <row r="776" spans="1:52" ht="30" customHeight="1" x14ac:dyDescent="0.3">
      <c r="A776" s="20"/>
      <c r="B776" s="20"/>
      <c r="C776" s="20"/>
      <c r="D776" s="20"/>
      <c r="E776" s="22"/>
      <c r="F776" s="25"/>
      <c r="G776" s="22"/>
      <c r="H776" s="25"/>
      <c r="I776" s="22"/>
      <c r="J776" s="25"/>
      <c r="K776" s="22"/>
      <c r="L776" s="25"/>
      <c r="M776" s="20"/>
    </row>
    <row r="777" spans="1:52" ht="30" customHeight="1" x14ac:dyDescent="0.3">
      <c r="A777" s="16" t="s">
        <v>1869</v>
      </c>
      <c r="B777" s="17"/>
      <c r="C777" s="17"/>
      <c r="D777" s="17"/>
      <c r="E777" s="21"/>
      <c r="F777" s="24"/>
      <c r="G777" s="21"/>
      <c r="H777" s="24"/>
      <c r="I777" s="21"/>
      <c r="J777" s="24"/>
      <c r="K777" s="21"/>
      <c r="L777" s="24"/>
      <c r="M777" s="18"/>
      <c r="N777" s="1" t="s">
        <v>833</v>
      </c>
    </row>
    <row r="778" spans="1:52" ht="30" customHeight="1" x14ac:dyDescent="0.3">
      <c r="A778" s="19" t="s">
        <v>641</v>
      </c>
      <c r="B778" s="19" t="s">
        <v>634</v>
      </c>
      <c r="C778" s="19" t="s">
        <v>635</v>
      </c>
      <c r="D778" s="20">
        <v>0.15</v>
      </c>
      <c r="E778" s="22">
        <f>단가대비표!O172</f>
        <v>0</v>
      </c>
      <c r="F778" s="25">
        <f>TRUNC(E778*D778,1)</f>
        <v>0</v>
      </c>
      <c r="G778" s="22">
        <f>단가대비표!P172</f>
        <v>0</v>
      </c>
      <c r="H778" s="25">
        <f>TRUNC(G778*D778,1)</f>
        <v>0</v>
      </c>
      <c r="I778" s="22">
        <f>단가대비표!V172</f>
        <v>0</v>
      </c>
      <c r="J778" s="25">
        <f>TRUNC(I778*D778,1)</f>
        <v>0</v>
      </c>
      <c r="K778" s="22">
        <f>TRUNC(E778+G778+I778,1)</f>
        <v>0</v>
      </c>
      <c r="L778" s="25">
        <f>TRUNC(F778+H778+J778,1)</f>
        <v>0</v>
      </c>
      <c r="M778" s="19" t="s">
        <v>52</v>
      </c>
      <c r="N778" s="1" t="s">
        <v>833</v>
      </c>
      <c r="O778" s="1" t="s">
        <v>642</v>
      </c>
      <c r="P778" s="1" t="s">
        <v>67</v>
      </c>
      <c r="Q778" s="1" t="s">
        <v>67</v>
      </c>
      <c r="R778" s="1" t="s">
        <v>66</v>
      </c>
      <c r="AV778" s="1" t="s">
        <v>52</v>
      </c>
      <c r="AW778" s="1" t="s">
        <v>1870</v>
      </c>
      <c r="AX778" s="1" t="s">
        <v>52</v>
      </c>
      <c r="AY778" s="1" t="s">
        <v>52</v>
      </c>
      <c r="AZ778" s="1" t="s">
        <v>52</v>
      </c>
    </row>
    <row r="779" spans="1:52" ht="30" customHeight="1" x14ac:dyDescent="0.3">
      <c r="A779" s="19" t="s">
        <v>1027</v>
      </c>
      <c r="B779" s="19" t="s">
        <v>52</v>
      </c>
      <c r="C779" s="19" t="s">
        <v>52</v>
      </c>
      <c r="D779" s="20"/>
      <c r="E779" s="22"/>
      <c r="F779" s="25">
        <f>TRUNC(SUMIF(N778:N778, N777, F778:F778),0)</f>
        <v>0</v>
      </c>
      <c r="G779" s="22"/>
      <c r="H779" s="25">
        <f>TRUNC(SUMIF(N778:N778, N777, H778:H778),0)</f>
        <v>0</v>
      </c>
      <c r="I779" s="22"/>
      <c r="J779" s="25">
        <f>TRUNC(SUMIF(N778:N778, N777, J778:J778),0)</f>
        <v>0</v>
      </c>
      <c r="K779" s="22"/>
      <c r="L779" s="25">
        <f>F779+H779+J779</f>
        <v>0</v>
      </c>
      <c r="M779" s="19" t="s">
        <v>52</v>
      </c>
      <c r="N779" s="1" t="s">
        <v>117</v>
      </c>
      <c r="O779" s="1" t="s">
        <v>117</v>
      </c>
      <c r="P779" s="1" t="s">
        <v>52</v>
      </c>
      <c r="Q779" s="1" t="s">
        <v>52</v>
      </c>
      <c r="R779" s="1" t="s">
        <v>52</v>
      </c>
      <c r="AV779" s="1" t="s">
        <v>52</v>
      </c>
      <c r="AW779" s="1" t="s">
        <v>52</v>
      </c>
      <c r="AX779" s="1" t="s">
        <v>52</v>
      </c>
      <c r="AY779" s="1" t="s">
        <v>52</v>
      </c>
      <c r="AZ779" s="1" t="s">
        <v>52</v>
      </c>
    </row>
    <row r="780" spans="1:52" ht="30" customHeight="1" x14ac:dyDescent="0.3">
      <c r="A780" s="20"/>
      <c r="B780" s="20"/>
      <c r="C780" s="20"/>
      <c r="D780" s="20"/>
      <c r="E780" s="22"/>
      <c r="F780" s="25"/>
      <c r="G780" s="22"/>
      <c r="H780" s="25"/>
      <c r="I780" s="22"/>
      <c r="J780" s="25"/>
      <c r="K780" s="22"/>
      <c r="L780" s="25"/>
      <c r="M780" s="20"/>
    </row>
    <row r="781" spans="1:52" ht="30" customHeight="1" x14ac:dyDescent="0.3">
      <c r="A781" s="16" t="s">
        <v>1871</v>
      </c>
      <c r="B781" s="17"/>
      <c r="C781" s="17"/>
      <c r="D781" s="17"/>
      <c r="E781" s="21"/>
      <c r="F781" s="24"/>
      <c r="G781" s="21"/>
      <c r="H781" s="24"/>
      <c r="I781" s="21"/>
      <c r="J781" s="24"/>
      <c r="K781" s="21"/>
      <c r="L781" s="24"/>
      <c r="M781" s="18"/>
      <c r="N781" s="1" t="s">
        <v>1576</v>
      </c>
    </row>
    <row r="782" spans="1:52" ht="30" customHeight="1" x14ac:dyDescent="0.3">
      <c r="A782" s="19" t="s">
        <v>1872</v>
      </c>
      <c r="B782" s="19" t="s">
        <v>1873</v>
      </c>
      <c r="C782" s="19" t="s">
        <v>1112</v>
      </c>
      <c r="D782" s="20">
        <v>0.1</v>
      </c>
      <c r="E782" s="22">
        <f>단가대비표!O46</f>
        <v>0</v>
      </c>
      <c r="F782" s="25">
        <f>TRUNC(E782*D782,1)</f>
        <v>0</v>
      </c>
      <c r="G782" s="22">
        <f>단가대비표!P46</f>
        <v>0</v>
      </c>
      <c r="H782" s="25">
        <f>TRUNC(G782*D782,1)</f>
        <v>0</v>
      </c>
      <c r="I782" s="22">
        <f>단가대비표!V46</f>
        <v>0</v>
      </c>
      <c r="J782" s="25">
        <f>TRUNC(I782*D782,1)</f>
        <v>0</v>
      </c>
      <c r="K782" s="22">
        <f t="shared" ref="K782:L786" si="121">TRUNC(E782+G782+I782,1)</f>
        <v>0</v>
      </c>
      <c r="L782" s="25">
        <f t="shared" si="121"/>
        <v>0</v>
      </c>
      <c r="M782" s="19" t="s">
        <v>52</v>
      </c>
      <c r="N782" s="1" t="s">
        <v>1576</v>
      </c>
      <c r="O782" s="1" t="s">
        <v>1874</v>
      </c>
      <c r="P782" s="1" t="s">
        <v>67</v>
      </c>
      <c r="Q782" s="1" t="s">
        <v>67</v>
      </c>
      <c r="R782" s="1" t="s">
        <v>66</v>
      </c>
      <c r="V782">
        <v>1</v>
      </c>
      <c r="AV782" s="1" t="s">
        <v>52</v>
      </c>
      <c r="AW782" s="1" t="s">
        <v>1875</v>
      </c>
      <c r="AX782" s="1" t="s">
        <v>52</v>
      </c>
      <c r="AY782" s="1" t="s">
        <v>52</v>
      </c>
      <c r="AZ782" s="1" t="s">
        <v>52</v>
      </c>
    </row>
    <row r="783" spans="1:52" ht="30" customHeight="1" x14ac:dyDescent="0.3">
      <c r="A783" s="19" t="s">
        <v>667</v>
      </c>
      <c r="B783" s="19" t="s">
        <v>1096</v>
      </c>
      <c r="C783" s="19" t="s">
        <v>630</v>
      </c>
      <c r="D783" s="20">
        <v>1</v>
      </c>
      <c r="E783" s="22">
        <f>TRUNC(SUMIF(V782:V786, RIGHTB(O783, 1), F782:F786)*U783, 2)</f>
        <v>0</v>
      </c>
      <c r="F783" s="25">
        <f>TRUNC(E783*D783,1)</f>
        <v>0</v>
      </c>
      <c r="G783" s="22">
        <v>0</v>
      </c>
      <c r="H783" s="25">
        <f>TRUNC(G783*D783,1)</f>
        <v>0</v>
      </c>
      <c r="I783" s="22">
        <v>0</v>
      </c>
      <c r="J783" s="25">
        <f>TRUNC(I783*D783,1)</f>
        <v>0</v>
      </c>
      <c r="K783" s="22">
        <f t="shared" si="121"/>
        <v>0</v>
      </c>
      <c r="L783" s="25">
        <f t="shared" si="121"/>
        <v>0</v>
      </c>
      <c r="M783" s="19" t="s">
        <v>52</v>
      </c>
      <c r="N783" s="1" t="s">
        <v>1576</v>
      </c>
      <c r="O783" s="1" t="s">
        <v>649</v>
      </c>
      <c r="P783" s="1" t="s">
        <v>67</v>
      </c>
      <c r="Q783" s="1" t="s">
        <v>67</v>
      </c>
      <c r="R783" s="1" t="s">
        <v>67</v>
      </c>
      <c r="S783">
        <v>0</v>
      </c>
      <c r="T783">
        <v>0</v>
      </c>
      <c r="U783">
        <v>0.03</v>
      </c>
      <c r="AV783" s="1" t="s">
        <v>52</v>
      </c>
      <c r="AW783" s="1" t="s">
        <v>1876</v>
      </c>
      <c r="AX783" s="1" t="s">
        <v>52</v>
      </c>
      <c r="AY783" s="1" t="s">
        <v>52</v>
      </c>
      <c r="AZ783" s="1" t="s">
        <v>52</v>
      </c>
    </row>
    <row r="784" spans="1:52" ht="30" customHeight="1" x14ac:dyDescent="0.3">
      <c r="A784" s="19" t="s">
        <v>1877</v>
      </c>
      <c r="B784" s="19" t="s">
        <v>634</v>
      </c>
      <c r="C784" s="19" t="s">
        <v>635</v>
      </c>
      <c r="D784" s="20">
        <v>0.03</v>
      </c>
      <c r="E784" s="22">
        <f>단가대비표!O171</f>
        <v>0</v>
      </c>
      <c r="F784" s="25">
        <f>TRUNC(E784*D784,1)</f>
        <v>0</v>
      </c>
      <c r="G784" s="22">
        <f>단가대비표!P171</f>
        <v>0</v>
      </c>
      <c r="H784" s="25">
        <f>TRUNC(G784*D784,1)</f>
        <v>0</v>
      </c>
      <c r="I784" s="22">
        <f>단가대비표!V171</f>
        <v>0</v>
      </c>
      <c r="J784" s="25">
        <f>TRUNC(I784*D784,1)</f>
        <v>0</v>
      </c>
      <c r="K784" s="22">
        <f t="shared" si="121"/>
        <v>0</v>
      </c>
      <c r="L784" s="25">
        <f t="shared" si="121"/>
        <v>0</v>
      </c>
      <c r="M784" s="19" t="s">
        <v>52</v>
      </c>
      <c r="N784" s="1" t="s">
        <v>1576</v>
      </c>
      <c r="O784" s="1" t="s">
        <v>1878</v>
      </c>
      <c r="P784" s="1" t="s">
        <v>67</v>
      </c>
      <c r="Q784" s="1" t="s">
        <v>67</v>
      </c>
      <c r="R784" s="1" t="s">
        <v>66</v>
      </c>
      <c r="W784">
        <v>2</v>
      </c>
      <c r="AV784" s="1" t="s">
        <v>52</v>
      </c>
      <c r="AW784" s="1" t="s">
        <v>1879</v>
      </c>
      <c r="AX784" s="1" t="s">
        <v>52</v>
      </c>
      <c r="AY784" s="1" t="s">
        <v>52</v>
      </c>
      <c r="AZ784" s="1" t="s">
        <v>52</v>
      </c>
    </row>
    <row r="785" spans="1:52" ht="30" customHeight="1" x14ac:dyDescent="0.3">
      <c r="A785" s="19" t="s">
        <v>633</v>
      </c>
      <c r="B785" s="19" t="s">
        <v>634</v>
      </c>
      <c r="C785" s="19" t="s">
        <v>635</v>
      </c>
      <c r="D785" s="20">
        <v>6.0000000000000001E-3</v>
      </c>
      <c r="E785" s="22">
        <f>단가대비표!O166</f>
        <v>0</v>
      </c>
      <c r="F785" s="25">
        <f>TRUNC(E785*D785,1)</f>
        <v>0</v>
      </c>
      <c r="G785" s="22">
        <f>단가대비표!P166</f>
        <v>0</v>
      </c>
      <c r="H785" s="25">
        <f>TRUNC(G785*D785,1)</f>
        <v>0</v>
      </c>
      <c r="I785" s="22">
        <f>단가대비표!V166</f>
        <v>0</v>
      </c>
      <c r="J785" s="25">
        <f>TRUNC(I785*D785,1)</f>
        <v>0</v>
      </c>
      <c r="K785" s="22">
        <f t="shared" si="121"/>
        <v>0</v>
      </c>
      <c r="L785" s="25">
        <f t="shared" si="121"/>
        <v>0</v>
      </c>
      <c r="M785" s="19" t="s">
        <v>52</v>
      </c>
      <c r="N785" s="1" t="s">
        <v>1576</v>
      </c>
      <c r="O785" s="1" t="s">
        <v>636</v>
      </c>
      <c r="P785" s="1" t="s">
        <v>67</v>
      </c>
      <c r="Q785" s="1" t="s">
        <v>67</v>
      </c>
      <c r="R785" s="1" t="s">
        <v>66</v>
      </c>
      <c r="W785">
        <v>2</v>
      </c>
      <c r="AV785" s="1" t="s">
        <v>52</v>
      </c>
      <c r="AW785" s="1" t="s">
        <v>1880</v>
      </c>
      <c r="AX785" s="1" t="s">
        <v>52</v>
      </c>
      <c r="AY785" s="1" t="s">
        <v>52</v>
      </c>
      <c r="AZ785" s="1" t="s">
        <v>52</v>
      </c>
    </row>
    <row r="786" spans="1:52" ht="30" customHeight="1" x14ac:dyDescent="0.3">
      <c r="A786" s="19" t="s">
        <v>647</v>
      </c>
      <c r="B786" s="19" t="s">
        <v>1032</v>
      </c>
      <c r="C786" s="19" t="s">
        <v>630</v>
      </c>
      <c r="D786" s="20">
        <v>1</v>
      </c>
      <c r="E786" s="22">
        <f>TRUNC(SUMIF(W782:W786, RIGHTB(O786, 1), H782:H786)*U786, 2)</f>
        <v>0</v>
      </c>
      <c r="F786" s="25">
        <f>TRUNC(E786*D786,1)</f>
        <v>0</v>
      </c>
      <c r="G786" s="22">
        <v>0</v>
      </c>
      <c r="H786" s="25">
        <f>TRUNC(G786*D786,1)</f>
        <v>0</v>
      </c>
      <c r="I786" s="22">
        <v>0</v>
      </c>
      <c r="J786" s="25">
        <f>TRUNC(I786*D786,1)</f>
        <v>0</v>
      </c>
      <c r="K786" s="22">
        <f t="shared" si="121"/>
        <v>0</v>
      </c>
      <c r="L786" s="25">
        <f t="shared" si="121"/>
        <v>0</v>
      </c>
      <c r="M786" s="19" t="s">
        <v>52</v>
      </c>
      <c r="N786" s="1" t="s">
        <v>1576</v>
      </c>
      <c r="O786" s="1" t="s">
        <v>669</v>
      </c>
      <c r="P786" s="1" t="s">
        <v>67</v>
      </c>
      <c r="Q786" s="1" t="s">
        <v>67</v>
      </c>
      <c r="R786" s="1" t="s">
        <v>67</v>
      </c>
      <c r="S786">
        <v>1</v>
      </c>
      <c r="T786">
        <v>0</v>
      </c>
      <c r="U786">
        <v>0.02</v>
      </c>
      <c r="AV786" s="1" t="s">
        <v>52</v>
      </c>
      <c r="AW786" s="1" t="s">
        <v>1881</v>
      </c>
      <c r="AX786" s="1" t="s">
        <v>52</v>
      </c>
      <c r="AY786" s="1" t="s">
        <v>52</v>
      </c>
      <c r="AZ786" s="1" t="s">
        <v>52</v>
      </c>
    </row>
    <row r="787" spans="1:52" ht="30" customHeight="1" x14ac:dyDescent="0.3">
      <c r="A787" s="19" t="s">
        <v>1027</v>
      </c>
      <c r="B787" s="19" t="s">
        <v>52</v>
      </c>
      <c r="C787" s="19" t="s">
        <v>52</v>
      </c>
      <c r="D787" s="20"/>
      <c r="E787" s="22"/>
      <c r="F787" s="25">
        <f>TRUNC(SUMIF(N782:N786, N781, F782:F786),0)</f>
        <v>0</v>
      </c>
      <c r="G787" s="22"/>
      <c r="H787" s="25">
        <f>TRUNC(SUMIF(N782:N786, N781, H782:H786),0)</f>
        <v>0</v>
      </c>
      <c r="I787" s="22"/>
      <c r="J787" s="25">
        <f>TRUNC(SUMIF(N782:N786, N781, J782:J786),0)</f>
        <v>0</v>
      </c>
      <c r="K787" s="22"/>
      <c r="L787" s="25">
        <f>F787+H787+J787</f>
        <v>0</v>
      </c>
      <c r="M787" s="19" t="s">
        <v>52</v>
      </c>
      <c r="N787" s="1" t="s">
        <v>117</v>
      </c>
      <c r="O787" s="1" t="s">
        <v>117</v>
      </c>
      <c r="P787" s="1" t="s">
        <v>52</v>
      </c>
      <c r="Q787" s="1" t="s">
        <v>52</v>
      </c>
      <c r="R787" s="1" t="s">
        <v>52</v>
      </c>
      <c r="AV787" s="1" t="s">
        <v>52</v>
      </c>
      <c r="AW787" s="1" t="s">
        <v>52</v>
      </c>
      <c r="AX787" s="1" t="s">
        <v>52</v>
      </c>
      <c r="AY787" s="1" t="s">
        <v>52</v>
      </c>
      <c r="AZ787" s="1" t="s">
        <v>52</v>
      </c>
    </row>
  </sheetData>
  <mergeCells count="45">
    <mergeCell ref="P2:P3"/>
    <mergeCell ref="A2:A3"/>
    <mergeCell ref="B2:B3"/>
    <mergeCell ref="C2:C3"/>
    <mergeCell ref="D2:D3"/>
    <mergeCell ref="E2:F2"/>
    <mergeCell ref="G2:H2"/>
    <mergeCell ref="I2:J2"/>
    <mergeCell ref="K2:L2"/>
    <mergeCell ref="M2:M3"/>
    <mergeCell ref="N2:N3"/>
    <mergeCell ref="O2:O3"/>
    <mergeCell ref="AB2:AB3"/>
    <mergeCell ref="Q2:Q3"/>
    <mergeCell ref="R2:R3"/>
    <mergeCell ref="S2:S3"/>
    <mergeCell ref="T2:T3"/>
    <mergeCell ref="U2:U3"/>
    <mergeCell ref="V2:V3"/>
    <mergeCell ref="W2:W3"/>
    <mergeCell ref="X2:X3"/>
    <mergeCell ref="Y2:Y3"/>
    <mergeCell ref="Z2:Z3"/>
    <mergeCell ref="AA2:AA3"/>
    <mergeCell ref="AN2:AN3"/>
    <mergeCell ref="AC2:AC3"/>
    <mergeCell ref="AD2:AD3"/>
    <mergeCell ref="AE2:AE3"/>
    <mergeCell ref="AF2:AF3"/>
    <mergeCell ref="AG2:AG3"/>
    <mergeCell ref="AH2:AH3"/>
    <mergeCell ref="AI2:AI3"/>
    <mergeCell ref="AJ2:AJ3"/>
    <mergeCell ref="AK2:AK3"/>
    <mergeCell ref="AL2:AL3"/>
    <mergeCell ref="AM2:AM3"/>
    <mergeCell ref="AU2:AU3"/>
    <mergeCell ref="AV2:AV3"/>
    <mergeCell ref="AW2:AW3"/>
    <mergeCell ref="AO2:AO3"/>
    <mergeCell ref="AP2:AP3"/>
    <mergeCell ref="AQ2:AQ3"/>
    <mergeCell ref="AR2:AR3"/>
    <mergeCell ref="AS2:AS3"/>
    <mergeCell ref="AT2:AT3"/>
  </mergeCells>
  <phoneticPr fontId="1" type="noConversion"/>
  <pageMargins left="0.78740157480314954" right="0" top="0.39370078740157477" bottom="0.39370078740157477" header="0" footer="0"/>
  <pageSetup paperSize="9" scale="64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484173-A362-4E22-BEC7-40DD24A45EA3}">
  <sheetPr>
    <pageSetUpPr fitToPage="1"/>
  </sheetPr>
  <dimension ref="A1:AB193"/>
  <sheetViews>
    <sheetView topLeftCell="D1" workbookViewId="0">
      <selection activeCell="E5" sqref="E5:V193"/>
    </sheetView>
  </sheetViews>
  <sheetFormatPr defaultRowHeight="16.5" x14ac:dyDescent="0.3"/>
  <cols>
    <col min="1" max="1" width="12.625" hidden="1" customWidth="1"/>
    <col min="2" max="3" width="30.625" customWidth="1"/>
    <col min="4" max="4" width="4.625" customWidth="1"/>
    <col min="5" max="5" width="13.625" customWidth="1"/>
    <col min="6" max="6" width="4.625" customWidth="1"/>
    <col min="7" max="7" width="13.625" customWidth="1"/>
    <col min="8" max="8" width="4.625" customWidth="1"/>
    <col min="9" max="9" width="13.625" customWidth="1"/>
    <col min="10" max="10" width="4.625" customWidth="1"/>
    <col min="11" max="11" width="13.625" customWidth="1"/>
    <col min="12" max="12" width="4.625" customWidth="1"/>
    <col min="13" max="13" width="13.625" customWidth="1"/>
    <col min="14" max="14" width="4.625" customWidth="1"/>
    <col min="15" max="22" width="13.625" customWidth="1"/>
    <col min="23" max="23" width="8.625" customWidth="1"/>
    <col min="24" max="24" width="12.625" customWidth="1"/>
    <col min="25" max="27" width="1.625" hidden="1" customWidth="1"/>
    <col min="28" max="28" width="10.625" hidden="1" customWidth="1"/>
  </cols>
  <sheetData>
    <row r="1" spans="1:28" ht="30" customHeight="1" x14ac:dyDescent="0.3">
      <c r="A1" s="32" t="s">
        <v>1882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2"/>
      <c r="U1" s="32"/>
      <c r="V1" s="32"/>
      <c r="W1" s="32"/>
      <c r="X1" s="32"/>
    </row>
    <row r="2" spans="1:28" ht="30" customHeight="1" x14ac:dyDescent="0.3">
      <c r="A2" s="29" t="s">
        <v>1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29"/>
      <c r="N2" s="29"/>
      <c r="O2" s="29"/>
      <c r="P2" s="29"/>
      <c r="Q2" s="29"/>
      <c r="R2" s="29"/>
      <c r="S2" s="29"/>
      <c r="T2" s="29"/>
      <c r="U2" s="29"/>
      <c r="V2" s="29"/>
      <c r="W2" s="29"/>
      <c r="X2" s="29"/>
    </row>
    <row r="3" spans="1:28" ht="30" customHeight="1" x14ac:dyDescent="0.3">
      <c r="A3" s="30" t="s">
        <v>995</v>
      </c>
      <c r="B3" s="30" t="s">
        <v>2</v>
      </c>
      <c r="C3" s="30" t="s">
        <v>1883</v>
      </c>
      <c r="D3" s="30" t="s">
        <v>4</v>
      </c>
      <c r="E3" s="30" t="s">
        <v>6</v>
      </c>
      <c r="F3" s="30"/>
      <c r="G3" s="30"/>
      <c r="H3" s="30"/>
      <c r="I3" s="30"/>
      <c r="J3" s="30"/>
      <c r="K3" s="30"/>
      <c r="L3" s="30"/>
      <c r="M3" s="30"/>
      <c r="N3" s="30"/>
      <c r="O3" s="30"/>
      <c r="P3" s="30" t="s">
        <v>997</v>
      </c>
      <c r="Q3" s="30" t="s">
        <v>998</v>
      </c>
      <c r="R3" s="30"/>
      <c r="S3" s="30"/>
      <c r="T3" s="30"/>
      <c r="U3" s="30"/>
      <c r="V3" s="30"/>
      <c r="W3" s="30" t="s">
        <v>1000</v>
      </c>
      <c r="X3" s="30" t="s">
        <v>12</v>
      </c>
      <c r="Y3" s="29" t="s">
        <v>1891</v>
      </c>
      <c r="Z3" s="29" t="s">
        <v>1892</v>
      </c>
      <c r="AA3" s="29" t="s">
        <v>1893</v>
      </c>
      <c r="AB3" s="29" t="s">
        <v>48</v>
      </c>
    </row>
    <row r="4" spans="1:28" ht="30" customHeight="1" x14ac:dyDescent="0.3">
      <c r="A4" s="30"/>
      <c r="B4" s="30"/>
      <c r="C4" s="30"/>
      <c r="D4" s="30"/>
      <c r="E4" s="7" t="s">
        <v>1884</v>
      </c>
      <c r="F4" s="7" t="s">
        <v>1885</v>
      </c>
      <c r="G4" s="7" t="s">
        <v>1886</v>
      </c>
      <c r="H4" s="7" t="s">
        <v>1885</v>
      </c>
      <c r="I4" s="7" t="s">
        <v>1887</v>
      </c>
      <c r="J4" s="7" t="s">
        <v>1885</v>
      </c>
      <c r="K4" s="7" t="s">
        <v>1888</v>
      </c>
      <c r="L4" s="7" t="s">
        <v>1885</v>
      </c>
      <c r="M4" s="7" t="s">
        <v>1889</v>
      </c>
      <c r="N4" s="7" t="s">
        <v>1885</v>
      </c>
      <c r="O4" s="7" t="s">
        <v>1890</v>
      </c>
      <c r="P4" s="30"/>
      <c r="Q4" s="7" t="s">
        <v>1884</v>
      </c>
      <c r="R4" s="7" t="s">
        <v>1886</v>
      </c>
      <c r="S4" s="7" t="s">
        <v>1887</v>
      </c>
      <c r="T4" s="7" t="s">
        <v>1888</v>
      </c>
      <c r="U4" s="7" t="s">
        <v>1889</v>
      </c>
      <c r="V4" s="7" t="s">
        <v>1890</v>
      </c>
      <c r="W4" s="30"/>
      <c r="X4" s="30"/>
      <c r="Y4" s="29"/>
      <c r="Z4" s="29"/>
      <c r="AA4" s="29"/>
      <c r="AB4" s="29"/>
    </row>
    <row r="5" spans="1:28" ht="30" customHeight="1" x14ac:dyDescent="0.3">
      <c r="A5" s="13" t="s">
        <v>1025</v>
      </c>
      <c r="B5" s="13" t="s">
        <v>1023</v>
      </c>
      <c r="C5" s="13" t="s">
        <v>1018</v>
      </c>
      <c r="D5" s="26" t="s">
        <v>502</v>
      </c>
      <c r="E5" s="27"/>
      <c r="F5" s="13"/>
      <c r="G5" s="27"/>
      <c r="H5" s="13"/>
      <c r="I5" s="27"/>
      <c r="J5" s="13"/>
      <c r="K5" s="27"/>
      <c r="L5" s="13"/>
      <c r="M5" s="27"/>
      <c r="N5" s="13"/>
      <c r="O5" s="27"/>
      <c r="P5" s="27"/>
      <c r="Q5" s="27"/>
      <c r="R5" s="27"/>
      <c r="S5" s="27"/>
      <c r="T5" s="27"/>
      <c r="U5" s="27"/>
      <c r="V5" s="27"/>
      <c r="W5" s="13" t="s">
        <v>1894</v>
      </c>
      <c r="X5" s="13" t="s">
        <v>1024</v>
      </c>
      <c r="Y5" s="1" t="s">
        <v>52</v>
      </c>
      <c r="Z5" s="1" t="s">
        <v>52</v>
      </c>
      <c r="AA5" s="28"/>
      <c r="AB5" s="1" t="s">
        <v>52</v>
      </c>
    </row>
    <row r="6" spans="1:28" ht="30" customHeight="1" x14ac:dyDescent="0.3">
      <c r="A6" s="13" t="s">
        <v>1752</v>
      </c>
      <c r="B6" s="13" t="s">
        <v>1749</v>
      </c>
      <c r="C6" s="13" t="s">
        <v>1750</v>
      </c>
      <c r="D6" s="26" t="s">
        <v>1112</v>
      </c>
      <c r="E6" s="27"/>
      <c r="F6" s="13"/>
      <c r="G6" s="27"/>
      <c r="H6" s="13"/>
      <c r="I6" s="27"/>
      <c r="J6" s="13"/>
      <c r="K6" s="27"/>
      <c r="L6" s="13"/>
      <c r="M6" s="27"/>
      <c r="N6" s="13"/>
      <c r="O6" s="27"/>
      <c r="P6" s="27"/>
      <c r="Q6" s="27"/>
      <c r="R6" s="27"/>
      <c r="S6" s="27"/>
      <c r="T6" s="27"/>
      <c r="U6" s="27"/>
      <c r="V6" s="27"/>
      <c r="W6" s="13" t="s">
        <v>1895</v>
      </c>
      <c r="X6" s="13" t="s">
        <v>1751</v>
      </c>
      <c r="Y6" s="1" t="s">
        <v>52</v>
      </c>
      <c r="Z6" s="1" t="s">
        <v>52</v>
      </c>
      <c r="AA6" s="28"/>
      <c r="AB6" s="1" t="s">
        <v>52</v>
      </c>
    </row>
    <row r="7" spans="1:28" ht="30" customHeight="1" x14ac:dyDescent="0.3">
      <c r="A7" s="13" t="s">
        <v>1113</v>
      </c>
      <c r="B7" s="13" t="s">
        <v>1110</v>
      </c>
      <c r="C7" s="13" t="s">
        <v>1111</v>
      </c>
      <c r="D7" s="26" t="s">
        <v>1112</v>
      </c>
      <c r="E7" s="27"/>
      <c r="F7" s="13"/>
      <c r="G7" s="27"/>
      <c r="H7" s="13"/>
      <c r="I7" s="27"/>
      <c r="J7" s="13"/>
      <c r="K7" s="27"/>
      <c r="L7" s="13"/>
      <c r="M7" s="27"/>
      <c r="N7" s="13"/>
      <c r="O7" s="27"/>
      <c r="P7" s="27"/>
      <c r="Q7" s="27"/>
      <c r="R7" s="27"/>
      <c r="S7" s="27"/>
      <c r="T7" s="27"/>
      <c r="U7" s="27"/>
      <c r="V7" s="27"/>
      <c r="W7" s="13" t="s">
        <v>1896</v>
      </c>
      <c r="X7" s="13" t="s">
        <v>52</v>
      </c>
      <c r="Y7" s="1" t="s">
        <v>52</v>
      </c>
      <c r="Z7" s="1" t="s">
        <v>52</v>
      </c>
      <c r="AA7" s="28"/>
      <c r="AB7" s="1" t="s">
        <v>52</v>
      </c>
    </row>
    <row r="8" spans="1:28" ht="30" customHeight="1" x14ac:dyDescent="0.3">
      <c r="A8" s="13" t="s">
        <v>1756</v>
      </c>
      <c r="B8" s="13" t="s">
        <v>1754</v>
      </c>
      <c r="C8" s="13" t="s">
        <v>1755</v>
      </c>
      <c r="D8" s="26" t="s">
        <v>1107</v>
      </c>
      <c r="E8" s="27"/>
      <c r="F8" s="13"/>
      <c r="G8" s="27"/>
      <c r="H8" s="13"/>
      <c r="I8" s="27"/>
      <c r="J8" s="13"/>
      <c r="K8" s="27"/>
      <c r="L8" s="13"/>
      <c r="M8" s="27"/>
      <c r="N8" s="13"/>
      <c r="O8" s="27"/>
      <c r="P8" s="27"/>
      <c r="Q8" s="27"/>
      <c r="R8" s="27"/>
      <c r="S8" s="27"/>
      <c r="T8" s="27"/>
      <c r="U8" s="27"/>
      <c r="V8" s="27"/>
      <c r="W8" s="13" t="s">
        <v>1897</v>
      </c>
      <c r="X8" s="13" t="s">
        <v>52</v>
      </c>
      <c r="Y8" s="1" t="s">
        <v>52</v>
      </c>
      <c r="Z8" s="1" t="s">
        <v>52</v>
      </c>
      <c r="AA8" s="28"/>
      <c r="AB8" s="1" t="s">
        <v>52</v>
      </c>
    </row>
    <row r="9" spans="1:28" ht="30" customHeight="1" x14ac:dyDescent="0.3">
      <c r="A9" s="13" t="s">
        <v>1739</v>
      </c>
      <c r="B9" s="13" t="s">
        <v>1737</v>
      </c>
      <c r="C9" s="13" t="s">
        <v>1738</v>
      </c>
      <c r="D9" s="26" t="s">
        <v>1107</v>
      </c>
      <c r="E9" s="27"/>
      <c r="F9" s="13"/>
      <c r="G9" s="27"/>
      <c r="H9" s="13"/>
      <c r="I9" s="27"/>
      <c r="J9" s="13"/>
      <c r="K9" s="27"/>
      <c r="L9" s="13"/>
      <c r="M9" s="27"/>
      <c r="N9" s="13"/>
      <c r="O9" s="27"/>
      <c r="P9" s="27"/>
      <c r="Q9" s="27"/>
      <c r="R9" s="27"/>
      <c r="S9" s="27"/>
      <c r="T9" s="27"/>
      <c r="U9" s="27"/>
      <c r="V9" s="27"/>
      <c r="W9" s="13" t="s">
        <v>1898</v>
      </c>
      <c r="X9" s="13" t="s">
        <v>52</v>
      </c>
      <c r="Y9" s="1" t="s">
        <v>52</v>
      </c>
      <c r="Z9" s="1" t="s">
        <v>52</v>
      </c>
      <c r="AA9" s="28"/>
      <c r="AB9" s="1" t="s">
        <v>52</v>
      </c>
    </row>
    <row r="10" spans="1:28" ht="30" customHeight="1" x14ac:dyDescent="0.3">
      <c r="A10" s="13" t="s">
        <v>1108</v>
      </c>
      <c r="B10" s="13" t="s">
        <v>1105</v>
      </c>
      <c r="C10" s="13" t="s">
        <v>1106</v>
      </c>
      <c r="D10" s="26" t="s">
        <v>1107</v>
      </c>
      <c r="E10" s="27"/>
      <c r="F10" s="13"/>
      <c r="G10" s="27"/>
      <c r="H10" s="13"/>
      <c r="I10" s="27"/>
      <c r="J10" s="13"/>
      <c r="K10" s="27"/>
      <c r="L10" s="13"/>
      <c r="M10" s="27"/>
      <c r="N10" s="13"/>
      <c r="O10" s="27"/>
      <c r="P10" s="27"/>
      <c r="Q10" s="27"/>
      <c r="R10" s="27"/>
      <c r="S10" s="27"/>
      <c r="T10" s="27"/>
      <c r="U10" s="27"/>
      <c r="V10" s="27"/>
      <c r="W10" s="13" t="s">
        <v>1899</v>
      </c>
      <c r="X10" s="13" t="s">
        <v>52</v>
      </c>
      <c r="Y10" s="1" t="s">
        <v>52</v>
      </c>
      <c r="Z10" s="1" t="s">
        <v>52</v>
      </c>
      <c r="AA10" s="28"/>
      <c r="AB10" s="1" t="s">
        <v>52</v>
      </c>
    </row>
    <row r="11" spans="1:28" ht="30" customHeight="1" x14ac:dyDescent="0.3">
      <c r="A11" s="13" t="s">
        <v>1070</v>
      </c>
      <c r="B11" s="13" t="s">
        <v>1068</v>
      </c>
      <c r="C11" s="13" t="s">
        <v>1069</v>
      </c>
      <c r="D11" s="26" t="s">
        <v>122</v>
      </c>
      <c r="E11" s="27"/>
      <c r="F11" s="13"/>
      <c r="G11" s="27"/>
      <c r="H11" s="13"/>
      <c r="I11" s="27"/>
      <c r="J11" s="13"/>
      <c r="K11" s="27"/>
      <c r="L11" s="13"/>
      <c r="M11" s="27"/>
      <c r="N11" s="13"/>
      <c r="O11" s="27"/>
      <c r="P11" s="27"/>
      <c r="Q11" s="27"/>
      <c r="R11" s="27"/>
      <c r="S11" s="27"/>
      <c r="T11" s="27"/>
      <c r="U11" s="27"/>
      <c r="V11" s="27"/>
      <c r="W11" s="13" t="s">
        <v>1900</v>
      </c>
      <c r="X11" s="13" t="s">
        <v>52</v>
      </c>
      <c r="Y11" s="1" t="s">
        <v>52</v>
      </c>
      <c r="Z11" s="1" t="s">
        <v>52</v>
      </c>
      <c r="AA11" s="28"/>
      <c r="AB11" s="1" t="s">
        <v>52</v>
      </c>
    </row>
    <row r="12" spans="1:28" ht="30" customHeight="1" x14ac:dyDescent="0.3">
      <c r="A12" s="13" t="s">
        <v>1079</v>
      </c>
      <c r="B12" s="13" t="s">
        <v>1068</v>
      </c>
      <c r="C12" s="13" t="s">
        <v>1078</v>
      </c>
      <c r="D12" s="26" t="s">
        <v>122</v>
      </c>
      <c r="E12" s="27"/>
      <c r="F12" s="13"/>
      <c r="G12" s="27"/>
      <c r="H12" s="13"/>
      <c r="I12" s="27"/>
      <c r="J12" s="13"/>
      <c r="K12" s="27"/>
      <c r="L12" s="13"/>
      <c r="M12" s="27"/>
      <c r="N12" s="13"/>
      <c r="O12" s="27"/>
      <c r="P12" s="27"/>
      <c r="Q12" s="27"/>
      <c r="R12" s="27"/>
      <c r="S12" s="27"/>
      <c r="T12" s="27"/>
      <c r="U12" s="27"/>
      <c r="V12" s="27"/>
      <c r="W12" s="13" t="s">
        <v>1901</v>
      </c>
      <c r="X12" s="13" t="s">
        <v>52</v>
      </c>
      <c r="Y12" s="1" t="s">
        <v>52</v>
      </c>
      <c r="Z12" s="1" t="s">
        <v>52</v>
      </c>
      <c r="AA12" s="28"/>
      <c r="AB12" s="1" t="s">
        <v>52</v>
      </c>
    </row>
    <row r="13" spans="1:28" ht="30" customHeight="1" x14ac:dyDescent="0.3">
      <c r="A13" s="13" t="s">
        <v>1434</v>
      </c>
      <c r="B13" s="13" t="s">
        <v>69</v>
      </c>
      <c r="C13" s="13" t="s">
        <v>1433</v>
      </c>
      <c r="D13" s="26" t="s">
        <v>502</v>
      </c>
      <c r="E13" s="27"/>
      <c r="F13" s="13"/>
      <c r="G13" s="27"/>
      <c r="H13" s="13"/>
      <c r="I13" s="27"/>
      <c r="J13" s="13"/>
      <c r="K13" s="27"/>
      <c r="L13" s="13"/>
      <c r="M13" s="27"/>
      <c r="N13" s="13"/>
      <c r="O13" s="27"/>
      <c r="P13" s="27"/>
      <c r="Q13" s="27"/>
      <c r="R13" s="27"/>
      <c r="S13" s="27"/>
      <c r="T13" s="27"/>
      <c r="U13" s="27"/>
      <c r="V13" s="27"/>
      <c r="W13" s="13" t="s">
        <v>1902</v>
      </c>
      <c r="X13" s="13" t="s">
        <v>52</v>
      </c>
      <c r="Y13" s="1" t="s">
        <v>52</v>
      </c>
      <c r="Z13" s="1" t="s">
        <v>52</v>
      </c>
      <c r="AA13" s="28"/>
      <c r="AB13" s="1" t="s">
        <v>52</v>
      </c>
    </row>
    <row r="14" spans="1:28" ht="30" customHeight="1" x14ac:dyDescent="0.3">
      <c r="A14" s="13" t="s">
        <v>1441</v>
      </c>
      <c r="B14" s="13" t="s">
        <v>1440</v>
      </c>
      <c r="C14" s="13" t="s">
        <v>52</v>
      </c>
      <c r="D14" s="26" t="s">
        <v>502</v>
      </c>
      <c r="E14" s="27"/>
      <c r="F14" s="13"/>
      <c r="G14" s="27"/>
      <c r="H14" s="13"/>
      <c r="I14" s="27"/>
      <c r="J14" s="13"/>
      <c r="K14" s="27"/>
      <c r="L14" s="13"/>
      <c r="M14" s="27"/>
      <c r="N14" s="13"/>
      <c r="O14" s="27"/>
      <c r="P14" s="27"/>
      <c r="Q14" s="27"/>
      <c r="R14" s="27"/>
      <c r="S14" s="27"/>
      <c r="T14" s="27"/>
      <c r="U14" s="27"/>
      <c r="V14" s="27"/>
      <c r="W14" s="13" t="s">
        <v>1903</v>
      </c>
      <c r="X14" s="13" t="s">
        <v>52</v>
      </c>
      <c r="Y14" s="1" t="s">
        <v>52</v>
      </c>
      <c r="Z14" s="1" t="s">
        <v>52</v>
      </c>
      <c r="AA14" s="28"/>
      <c r="AB14" s="1" t="s">
        <v>52</v>
      </c>
    </row>
    <row r="15" spans="1:28" ht="30" customHeight="1" x14ac:dyDescent="0.3">
      <c r="A15" s="13" t="s">
        <v>1445</v>
      </c>
      <c r="B15" s="13" t="s">
        <v>1443</v>
      </c>
      <c r="C15" s="13" t="s">
        <v>1444</v>
      </c>
      <c r="D15" s="26" t="s">
        <v>502</v>
      </c>
      <c r="E15" s="27"/>
      <c r="F15" s="13"/>
      <c r="G15" s="27"/>
      <c r="H15" s="13"/>
      <c r="I15" s="27"/>
      <c r="J15" s="13"/>
      <c r="K15" s="27"/>
      <c r="L15" s="13"/>
      <c r="M15" s="27"/>
      <c r="N15" s="13"/>
      <c r="O15" s="27"/>
      <c r="P15" s="27"/>
      <c r="Q15" s="27"/>
      <c r="R15" s="27"/>
      <c r="S15" s="27"/>
      <c r="T15" s="27"/>
      <c r="U15" s="27"/>
      <c r="V15" s="27"/>
      <c r="W15" s="13" t="s">
        <v>1904</v>
      </c>
      <c r="X15" s="13" t="s">
        <v>52</v>
      </c>
      <c r="Y15" s="1" t="s">
        <v>52</v>
      </c>
      <c r="Z15" s="1" t="s">
        <v>52</v>
      </c>
      <c r="AA15" s="28"/>
      <c r="AB15" s="1" t="s">
        <v>52</v>
      </c>
    </row>
    <row r="16" spans="1:28" ht="30" customHeight="1" x14ac:dyDescent="0.3">
      <c r="A16" s="13" t="s">
        <v>1448</v>
      </c>
      <c r="B16" s="13" t="s">
        <v>1447</v>
      </c>
      <c r="C16" s="13" t="s">
        <v>52</v>
      </c>
      <c r="D16" s="26" t="s">
        <v>502</v>
      </c>
      <c r="E16" s="27"/>
      <c r="F16" s="13"/>
      <c r="G16" s="27"/>
      <c r="H16" s="13"/>
      <c r="I16" s="27"/>
      <c r="J16" s="13"/>
      <c r="K16" s="27"/>
      <c r="L16" s="13"/>
      <c r="M16" s="27"/>
      <c r="N16" s="13"/>
      <c r="O16" s="27"/>
      <c r="P16" s="27"/>
      <c r="Q16" s="27"/>
      <c r="R16" s="27"/>
      <c r="S16" s="27"/>
      <c r="T16" s="27"/>
      <c r="U16" s="27"/>
      <c r="V16" s="27"/>
      <c r="W16" s="13" t="s">
        <v>1905</v>
      </c>
      <c r="X16" s="13" t="s">
        <v>52</v>
      </c>
      <c r="Y16" s="1" t="s">
        <v>52</v>
      </c>
      <c r="Z16" s="1" t="s">
        <v>52</v>
      </c>
      <c r="AA16" s="28"/>
      <c r="AB16" s="1" t="s">
        <v>52</v>
      </c>
    </row>
    <row r="17" spans="1:28" ht="30" customHeight="1" x14ac:dyDescent="0.3">
      <c r="A17" s="13" t="s">
        <v>1451</v>
      </c>
      <c r="B17" s="13" t="s">
        <v>1450</v>
      </c>
      <c r="C17" s="13" t="s">
        <v>52</v>
      </c>
      <c r="D17" s="26" t="s">
        <v>502</v>
      </c>
      <c r="E17" s="27"/>
      <c r="F17" s="13"/>
      <c r="G17" s="27"/>
      <c r="H17" s="13"/>
      <c r="I17" s="27"/>
      <c r="J17" s="13"/>
      <c r="K17" s="27"/>
      <c r="L17" s="13"/>
      <c r="M17" s="27"/>
      <c r="N17" s="13"/>
      <c r="O17" s="27"/>
      <c r="P17" s="27"/>
      <c r="Q17" s="27"/>
      <c r="R17" s="27"/>
      <c r="S17" s="27"/>
      <c r="T17" s="27"/>
      <c r="U17" s="27"/>
      <c r="V17" s="27"/>
      <c r="W17" s="13" t="s">
        <v>1906</v>
      </c>
      <c r="X17" s="13" t="s">
        <v>52</v>
      </c>
      <c r="Y17" s="1" t="s">
        <v>52</v>
      </c>
      <c r="Z17" s="1" t="s">
        <v>52</v>
      </c>
      <c r="AA17" s="28"/>
      <c r="AB17" s="1" t="s">
        <v>52</v>
      </c>
    </row>
    <row r="18" spans="1:28" ht="30" customHeight="1" x14ac:dyDescent="0.3">
      <c r="A18" s="13" t="s">
        <v>1455</v>
      </c>
      <c r="B18" s="13" t="s">
        <v>1453</v>
      </c>
      <c r="C18" s="13" t="s">
        <v>1454</v>
      </c>
      <c r="D18" s="26" t="s">
        <v>502</v>
      </c>
      <c r="E18" s="27"/>
      <c r="F18" s="13"/>
      <c r="G18" s="27"/>
      <c r="H18" s="13"/>
      <c r="I18" s="27"/>
      <c r="J18" s="13"/>
      <c r="K18" s="27"/>
      <c r="L18" s="13"/>
      <c r="M18" s="27"/>
      <c r="N18" s="13"/>
      <c r="O18" s="27"/>
      <c r="P18" s="27"/>
      <c r="Q18" s="27"/>
      <c r="R18" s="27"/>
      <c r="S18" s="27"/>
      <c r="T18" s="27"/>
      <c r="U18" s="27"/>
      <c r="V18" s="27"/>
      <c r="W18" s="13" t="s">
        <v>1907</v>
      </c>
      <c r="X18" s="13" t="s">
        <v>52</v>
      </c>
      <c r="Y18" s="1" t="s">
        <v>52</v>
      </c>
      <c r="Z18" s="1" t="s">
        <v>52</v>
      </c>
      <c r="AA18" s="28"/>
      <c r="AB18" s="1" t="s">
        <v>52</v>
      </c>
    </row>
    <row r="19" spans="1:28" ht="30" customHeight="1" x14ac:dyDescent="0.3">
      <c r="A19" s="13" t="s">
        <v>1410</v>
      </c>
      <c r="B19" s="13" t="s">
        <v>61</v>
      </c>
      <c r="C19" s="13" t="s">
        <v>1409</v>
      </c>
      <c r="D19" s="26" t="s">
        <v>63</v>
      </c>
      <c r="E19" s="27"/>
      <c r="F19" s="13"/>
      <c r="G19" s="27"/>
      <c r="H19" s="13"/>
      <c r="I19" s="27"/>
      <c r="J19" s="13"/>
      <c r="K19" s="27"/>
      <c r="L19" s="13"/>
      <c r="M19" s="27"/>
      <c r="N19" s="13"/>
      <c r="O19" s="27"/>
      <c r="P19" s="27"/>
      <c r="Q19" s="27"/>
      <c r="R19" s="27"/>
      <c r="S19" s="27"/>
      <c r="T19" s="27"/>
      <c r="U19" s="27"/>
      <c r="V19" s="27"/>
      <c r="W19" s="13" t="s">
        <v>1908</v>
      </c>
      <c r="X19" s="13" t="s">
        <v>52</v>
      </c>
      <c r="Y19" s="1" t="s">
        <v>52</v>
      </c>
      <c r="Z19" s="1" t="s">
        <v>52</v>
      </c>
      <c r="AA19" s="28"/>
      <c r="AB19" s="1" t="s">
        <v>52</v>
      </c>
    </row>
    <row r="20" spans="1:28" ht="30" customHeight="1" x14ac:dyDescent="0.3">
      <c r="A20" s="13" t="s">
        <v>1419</v>
      </c>
      <c r="B20" s="13" t="s">
        <v>1417</v>
      </c>
      <c r="C20" s="13" t="s">
        <v>1418</v>
      </c>
      <c r="D20" s="26" t="s">
        <v>63</v>
      </c>
      <c r="E20" s="27"/>
      <c r="F20" s="13"/>
      <c r="G20" s="27"/>
      <c r="H20" s="13"/>
      <c r="I20" s="27"/>
      <c r="J20" s="13"/>
      <c r="K20" s="27"/>
      <c r="L20" s="13"/>
      <c r="M20" s="27"/>
      <c r="N20" s="13"/>
      <c r="O20" s="27"/>
      <c r="P20" s="27"/>
      <c r="Q20" s="27"/>
      <c r="R20" s="27"/>
      <c r="S20" s="27"/>
      <c r="T20" s="27"/>
      <c r="U20" s="27"/>
      <c r="V20" s="27"/>
      <c r="W20" s="13" t="s">
        <v>1909</v>
      </c>
      <c r="X20" s="13" t="s">
        <v>52</v>
      </c>
      <c r="Y20" s="1" t="s">
        <v>52</v>
      </c>
      <c r="Z20" s="1" t="s">
        <v>52</v>
      </c>
      <c r="AA20" s="28"/>
      <c r="AB20" s="1" t="s">
        <v>52</v>
      </c>
    </row>
    <row r="21" spans="1:28" ht="30" customHeight="1" x14ac:dyDescent="0.3">
      <c r="A21" s="13" t="s">
        <v>1462</v>
      </c>
      <c r="B21" s="13" t="s">
        <v>74</v>
      </c>
      <c r="C21" s="13" t="s">
        <v>1461</v>
      </c>
      <c r="D21" s="26" t="s">
        <v>76</v>
      </c>
      <c r="E21" s="27"/>
      <c r="F21" s="13"/>
      <c r="G21" s="27"/>
      <c r="H21" s="13"/>
      <c r="I21" s="27"/>
      <c r="J21" s="13"/>
      <c r="K21" s="27"/>
      <c r="L21" s="13"/>
      <c r="M21" s="27"/>
      <c r="N21" s="13"/>
      <c r="O21" s="27"/>
      <c r="P21" s="27"/>
      <c r="Q21" s="27"/>
      <c r="R21" s="27"/>
      <c r="S21" s="27"/>
      <c r="T21" s="27"/>
      <c r="U21" s="27"/>
      <c r="V21" s="27"/>
      <c r="W21" s="13" t="s">
        <v>1910</v>
      </c>
      <c r="X21" s="13" t="s">
        <v>52</v>
      </c>
      <c r="Y21" s="1" t="s">
        <v>52</v>
      </c>
      <c r="Z21" s="1" t="s">
        <v>52</v>
      </c>
      <c r="AA21" s="28"/>
      <c r="AB21" s="1" t="s">
        <v>52</v>
      </c>
    </row>
    <row r="22" spans="1:28" ht="30" customHeight="1" x14ac:dyDescent="0.3">
      <c r="A22" s="13" t="s">
        <v>1468</v>
      </c>
      <c r="B22" s="13" t="s">
        <v>86</v>
      </c>
      <c r="C22" s="13" t="s">
        <v>1467</v>
      </c>
      <c r="D22" s="26" t="s">
        <v>98</v>
      </c>
      <c r="E22" s="27"/>
      <c r="F22" s="13"/>
      <c r="G22" s="27"/>
      <c r="H22" s="13"/>
      <c r="I22" s="27"/>
      <c r="J22" s="13"/>
      <c r="K22" s="27"/>
      <c r="L22" s="13"/>
      <c r="M22" s="27"/>
      <c r="N22" s="13"/>
      <c r="O22" s="27"/>
      <c r="P22" s="27"/>
      <c r="Q22" s="27"/>
      <c r="R22" s="27"/>
      <c r="S22" s="27"/>
      <c r="T22" s="27"/>
      <c r="U22" s="27"/>
      <c r="V22" s="27"/>
      <c r="W22" s="13" t="s">
        <v>1911</v>
      </c>
      <c r="X22" s="13" t="s">
        <v>52</v>
      </c>
      <c r="Y22" s="1" t="s">
        <v>52</v>
      </c>
      <c r="Z22" s="1" t="s">
        <v>52</v>
      </c>
      <c r="AA22" s="28"/>
      <c r="AB22" s="1" t="s">
        <v>52</v>
      </c>
    </row>
    <row r="23" spans="1:28" ht="30" customHeight="1" x14ac:dyDescent="0.3">
      <c r="A23" s="13" t="s">
        <v>1427</v>
      </c>
      <c r="B23" s="13" t="s">
        <v>1426</v>
      </c>
      <c r="C23" s="13" t="s">
        <v>52</v>
      </c>
      <c r="D23" s="26" t="s">
        <v>98</v>
      </c>
      <c r="E23" s="27"/>
      <c r="F23" s="13"/>
      <c r="G23" s="27"/>
      <c r="H23" s="13"/>
      <c r="I23" s="27"/>
      <c r="J23" s="13"/>
      <c r="K23" s="27"/>
      <c r="L23" s="13"/>
      <c r="M23" s="27"/>
      <c r="N23" s="13"/>
      <c r="O23" s="27"/>
      <c r="P23" s="27"/>
      <c r="Q23" s="27"/>
      <c r="R23" s="27"/>
      <c r="S23" s="27"/>
      <c r="T23" s="27"/>
      <c r="U23" s="27"/>
      <c r="V23" s="27"/>
      <c r="W23" s="13" t="s">
        <v>1912</v>
      </c>
      <c r="X23" s="13" t="s">
        <v>52</v>
      </c>
      <c r="Y23" s="1" t="s">
        <v>52</v>
      </c>
      <c r="Z23" s="1" t="s">
        <v>52</v>
      </c>
      <c r="AA23" s="28"/>
      <c r="AB23" s="1" t="s">
        <v>52</v>
      </c>
    </row>
    <row r="24" spans="1:28" ht="30" customHeight="1" x14ac:dyDescent="0.3">
      <c r="A24" s="13" t="s">
        <v>1475</v>
      </c>
      <c r="B24" s="13" t="s">
        <v>1473</v>
      </c>
      <c r="C24" s="13" t="s">
        <v>1474</v>
      </c>
      <c r="D24" s="26" t="s">
        <v>98</v>
      </c>
      <c r="E24" s="27"/>
      <c r="F24" s="13"/>
      <c r="G24" s="27"/>
      <c r="H24" s="13"/>
      <c r="I24" s="27"/>
      <c r="J24" s="13"/>
      <c r="K24" s="27"/>
      <c r="L24" s="13"/>
      <c r="M24" s="27"/>
      <c r="N24" s="13"/>
      <c r="O24" s="27"/>
      <c r="P24" s="27"/>
      <c r="Q24" s="27"/>
      <c r="R24" s="27"/>
      <c r="S24" s="27"/>
      <c r="T24" s="27"/>
      <c r="U24" s="27"/>
      <c r="V24" s="27"/>
      <c r="W24" s="13" t="s">
        <v>1913</v>
      </c>
      <c r="X24" s="13" t="s">
        <v>52</v>
      </c>
      <c r="Y24" s="1" t="s">
        <v>52</v>
      </c>
      <c r="Z24" s="1" t="s">
        <v>52</v>
      </c>
      <c r="AA24" s="28"/>
      <c r="AB24" s="1" t="s">
        <v>52</v>
      </c>
    </row>
    <row r="25" spans="1:28" ht="30" customHeight="1" x14ac:dyDescent="0.3">
      <c r="A25" s="13" t="s">
        <v>1480</v>
      </c>
      <c r="B25" s="13" t="s">
        <v>111</v>
      </c>
      <c r="C25" s="13" t="s">
        <v>112</v>
      </c>
      <c r="D25" s="26" t="s">
        <v>98</v>
      </c>
      <c r="E25" s="27"/>
      <c r="F25" s="13"/>
      <c r="G25" s="27"/>
      <c r="H25" s="13"/>
      <c r="I25" s="27"/>
      <c r="J25" s="13"/>
      <c r="K25" s="27"/>
      <c r="L25" s="13"/>
      <c r="M25" s="27"/>
      <c r="N25" s="13"/>
      <c r="O25" s="27"/>
      <c r="P25" s="27"/>
      <c r="Q25" s="27"/>
      <c r="R25" s="27"/>
      <c r="S25" s="27"/>
      <c r="T25" s="27"/>
      <c r="U25" s="27"/>
      <c r="V25" s="27"/>
      <c r="W25" s="13" t="s">
        <v>1914</v>
      </c>
      <c r="X25" s="13" t="s">
        <v>52</v>
      </c>
      <c r="Y25" s="1" t="s">
        <v>52</v>
      </c>
      <c r="Z25" s="1" t="s">
        <v>52</v>
      </c>
      <c r="AA25" s="28"/>
      <c r="AB25" s="1" t="s">
        <v>52</v>
      </c>
    </row>
    <row r="26" spans="1:28" ht="30" customHeight="1" x14ac:dyDescent="0.3">
      <c r="A26" s="13" t="s">
        <v>1438</v>
      </c>
      <c r="B26" s="13" t="s">
        <v>1436</v>
      </c>
      <c r="C26" s="13" t="s">
        <v>1437</v>
      </c>
      <c r="D26" s="26" t="s">
        <v>98</v>
      </c>
      <c r="E26" s="27"/>
      <c r="F26" s="13"/>
      <c r="G26" s="27"/>
      <c r="H26" s="13"/>
      <c r="I26" s="27"/>
      <c r="J26" s="13"/>
      <c r="K26" s="27"/>
      <c r="L26" s="13"/>
      <c r="M26" s="27"/>
      <c r="N26" s="13"/>
      <c r="O26" s="27"/>
      <c r="P26" s="27"/>
      <c r="Q26" s="27"/>
      <c r="R26" s="27"/>
      <c r="S26" s="27"/>
      <c r="T26" s="27"/>
      <c r="U26" s="27"/>
      <c r="V26" s="27"/>
      <c r="W26" s="13" t="s">
        <v>1915</v>
      </c>
      <c r="X26" s="13" t="s">
        <v>52</v>
      </c>
      <c r="Y26" s="1" t="s">
        <v>52</v>
      </c>
      <c r="Z26" s="1" t="s">
        <v>52</v>
      </c>
      <c r="AA26" s="28"/>
      <c r="AB26" s="1" t="s">
        <v>52</v>
      </c>
    </row>
    <row r="27" spans="1:28" ht="30" customHeight="1" x14ac:dyDescent="0.3">
      <c r="A27" s="13" t="s">
        <v>1500</v>
      </c>
      <c r="B27" s="13" t="s">
        <v>610</v>
      </c>
      <c r="C27" s="13" t="s">
        <v>1499</v>
      </c>
      <c r="D27" s="26" t="s">
        <v>98</v>
      </c>
      <c r="E27" s="27"/>
      <c r="F27" s="13"/>
      <c r="G27" s="27"/>
      <c r="H27" s="13"/>
      <c r="I27" s="27"/>
      <c r="J27" s="13"/>
      <c r="K27" s="27"/>
      <c r="L27" s="13"/>
      <c r="M27" s="27"/>
      <c r="N27" s="13"/>
      <c r="O27" s="27"/>
      <c r="P27" s="27"/>
      <c r="Q27" s="27"/>
      <c r="R27" s="27"/>
      <c r="S27" s="27"/>
      <c r="T27" s="27"/>
      <c r="U27" s="27"/>
      <c r="V27" s="27"/>
      <c r="W27" s="13" t="s">
        <v>1916</v>
      </c>
      <c r="X27" s="13" t="s">
        <v>52</v>
      </c>
      <c r="Y27" s="1" t="s">
        <v>52</v>
      </c>
      <c r="Z27" s="1" t="s">
        <v>52</v>
      </c>
      <c r="AA27" s="28"/>
      <c r="AB27" s="1" t="s">
        <v>52</v>
      </c>
    </row>
    <row r="28" spans="1:28" ht="30" customHeight="1" x14ac:dyDescent="0.3">
      <c r="A28" s="13" t="s">
        <v>1517</v>
      </c>
      <c r="B28" s="13" t="s">
        <v>610</v>
      </c>
      <c r="C28" s="13" t="s">
        <v>1516</v>
      </c>
      <c r="D28" s="26" t="s">
        <v>98</v>
      </c>
      <c r="E28" s="27"/>
      <c r="F28" s="13"/>
      <c r="G28" s="27"/>
      <c r="H28" s="13"/>
      <c r="I28" s="27"/>
      <c r="J28" s="13"/>
      <c r="K28" s="27"/>
      <c r="L28" s="13"/>
      <c r="M28" s="27"/>
      <c r="N28" s="13"/>
      <c r="O28" s="27"/>
      <c r="P28" s="27"/>
      <c r="Q28" s="27"/>
      <c r="R28" s="27"/>
      <c r="S28" s="27"/>
      <c r="T28" s="27"/>
      <c r="U28" s="27"/>
      <c r="V28" s="27"/>
      <c r="W28" s="13" t="s">
        <v>1917</v>
      </c>
      <c r="X28" s="13" t="s">
        <v>52</v>
      </c>
      <c r="Y28" s="1" t="s">
        <v>52</v>
      </c>
      <c r="Z28" s="1" t="s">
        <v>52</v>
      </c>
      <c r="AA28" s="28"/>
      <c r="AB28" s="1" t="s">
        <v>52</v>
      </c>
    </row>
    <row r="29" spans="1:28" ht="30" customHeight="1" x14ac:dyDescent="0.3">
      <c r="A29" s="13" t="s">
        <v>1213</v>
      </c>
      <c r="B29" s="13" t="s">
        <v>1211</v>
      </c>
      <c r="C29" s="13" t="s">
        <v>1212</v>
      </c>
      <c r="D29" s="26" t="s">
        <v>98</v>
      </c>
      <c r="E29" s="27"/>
      <c r="F29" s="13"/>
      <c r="G29" s="27"/>
      <c r="H29" s="13"/>
      <c r="I29" s="27"/>
      <c r="J29" s="13"/>
      <c r="K29" s="27"/>
      <c r="L29" s="13"/>
      <c r="M29" s="27"/>
      <c r="N29" s="13"/>
      <c r="O29" s="27"/>
      <c r="P29" s="27"/>
      <c r="Q29" s="27"/>
      <c r="R29" s="27"/>
      <c r="S29" s="27"/>
      <c r="T29" s="27"/>
      <c r="U29" s="27"/>
      <c r="V29" s="27"/>
      <c r="W29" s="13" t="s">
        <v>1918</v>
      </c>
      <c r="X29" s="13" t="s">
        <v>52</v>
      </c>
      <c r="Y29" s="1" t="s">
        <v>52</v>
      </c>
      <c r="Z29" s="1" t="s">
        <v>52</v>
      </c>
      <c r="AA29" s="28"/>
      <c r="AB29" s="1" t="s">
        <v>52</v>
      </c>
    </row>
    <row r="30" spans="1:28" ht="30" customHeight="1" x14ac:dyDescent="0.3">
      <c r="A30" s="13" t="s">
        <v>1230</v>
      </c>
      <c r="B30" s="13" t="s">
        <v>1211</v>
      </c>
      <c r="C30" s="13" t="s">
        <v>1229</v>
      </c>
      <c r="D30" s="26" t="s">
        <v>98</v>
      </c>
      <c r="E30" s="27"/>
      <c r="F30" s="13"/>
      <c r="G30" s="27"/>
      <c r="H30" s="13"/>
      <c r="I30" s="27"/>
      <c r="J30" s="13"/>
      <c r="K30" s="27"/>
      <c r="L30" s="13"/>
      <c r="M30" s="27"/>
      <c r="N30" s="13"/>
      <c r="O30" s="27"/>
      <c r="P30" s="27"/>
      <c r="Q30" s="27"/>
      <c r="R30" s="27"/>
      <c r="S30" s="27"/>
      <c r="T30" s="27"/>
      <c r="U30" s="27"/>
      <c r="V30" s="27"/>
      <c r="W30" s="13" t="s">
        <v>1919</v>
      </c>
      <c r="X30" s="13" t="s">
        <v>52</v>
      </c>
      <c r="Y30" s="1" t="s">
        <v>52</v>
      </c>
      <c r="Z30" s="1" t="s">
        <v>52</v>
      </c>
      <c r="AA30" s="28"/>
      <c r="AB30" s="1" t="s">
        <v>52</v>
      </c>
    </row>
    <row r="31" spans="1:28" ht="30" customHeight="1" x14ac:dyDescent="0.3">
      <c r="A31" s="13" t="s">
        <v>1586</v>
      </c>
      <c r="B31" s="13" t="s">
        <v>1584</v>
      </c>
      <c r="C31" s="13" t="s">
        <v>1585</v>
      </c>
      <c r="D31" s="26" t="s">
        <v>1107</v>
      </c>
      <c r="E31" s="27"/>
      <c r="F31" s="13"/>
      <c r="G31" s="27"/>
      <c r="H31" s="13"/>
      <c r="I31" s="27"/>
      <c r="J31" s="13"/>
      <c r="K31" s="27"/>
      <c r="L31" s="13"/>
      <c r="M31" s="27"/>
      <c r="N31" s="13"/>
      <c r="O31" s="27"/>
      <c r="P31" s="27"/>
      <c r="Q31" s="27"/>
      <c r="R31" s="27"/>
      <c r="S31" s="27"/>
      <c r="T31" s="27"/>
      <c r="U31" s="27"/>
      <c r="V31" s="27"/>
      <c r="W31" s="13" t="s">
        <v>1920</v>
      </c>
      <c r="X31" s="13" t="s">
        <v>52</v>
      </c>
      <c r="Y31" s="1" t="s">
        <v>52</v>
      </c>
      <c r="Z31" s="1" t="s">
        <v>52</v>
      </c>
      <c r="AA31" s="28"/>
      <c r="AB31" s="1" t="s">
        <v>52</v>
      </c>
    </row>
    <row r="32" spans="1:28" ht="30" customHeight="1" x14ac:dyDescent="0.3">
      <c r="A32" s="13" t="s">
        <v>1591</v>
      </c>
      <c r="B32" s="13" t="s">
        <v>1580</v>
      </c>
      <c r="C32" s="13" t="s">
        <v>1590</v>
      </c>
      <c r="D32" s="26" t="s">
        <v>1107</v>
      </c>
      <c r="E32" s="27"/>
      <c r="F32" s="13"/>
      <c r="G32" s="27"/>
      <c r="H32" s="13"/>
      <c r="I32" s="27"/>
      <c r="J32" s="13"/>
      <c r="K32" s="27"/>
      <c r="L32" s="13"/>
      <c r="M32" s="27"/>
      <c r="N32" s="13"/>
      <c r="O32" s="27"/>
      <c r="P32" s="27"/>
      <c r="Q32" s="27"/>
      <c r="R32" s="27"/>
      <c r="S32" s="27"/>
      <c r="T32" s="27"/>
      <c r="U32" s="27"/>
      <c r="V32" s="27"/>
      <c r="W32" s="13" t="s">
        <v>1921</v>
      </c>
      <c r="X32" s="13" t="s">
        <v>52</v>
      </c>
      <c r="Y32" s="1" t="s">
        <v>52</v>
      </c>
      <c r="Z32" s="1" t="s">
        <v>52</v>
      </c>
      <c r="AA32" s="28"/>
      <c r="AB32" s="1" t="s">
        <v>52</v>
      </c>
    </row>
    <row r="33" spans="1:28" ht="30" customHeight="1" x14ac:dyDescent="0.3">
      <c r="A33" s="13" t="s">
        <v>1582</v>
      </c>
      <c r="B33" s="13" t="s">
        <v>1580</v>
      </c>
      <c r="C33" s="13" t="s">
        <v>1581</v>
      </c>
      <c r="D33" s="26" t="s">
        <v>1107</v>
      </c>
      <c r="E33" s="27"/>
      <c r="F33" s="13"/>
      <c r="G33" s="27"/>
      <c r="H33" s="13"/>
      <c r="I33" s="27"/>
      <c r="J33" s="13"/>
      <c r="K33" s="27"/>
      <c r="L33" s="13"/>
      <c r="M33" s="27"/>
      <c r="N33" s="13"/>
      <c r="O33" s="27"/>
      <c r="P33" s="27"/>
      <c r="Q33" s="27"/>
      <c r="R33" s="27"/>
      <c r="S33" s="27"/>
      <c r="T33" s="27"/>
      <c r="U33" s="27"/>
      <c r="V33" s="27"/>
      <c r="W33" s="13" t="s">
        <v>1922</v>
      </c>
      <c r="X33" s="13" t="s">
        <v>52</v>
      </c>
      <c r="Y33" s="1" t="s">
        <v>52</v>
      </c>
      <c r="Z33" s="1" t="s">
        <v>52</v>
      </c>
      <c r="AA33" s="28"/>
      <c r="AB33" s="1" t="s">
        <v>52</v>
      </c>
    </row>
    <row r="34" spans="1:28" ht="30" customHeight="1" x14ac:dyDescent="0.3">
      <c r="A34" s="13" t="s">
        <v>1209</v>
      </c>
      <c r="B34" s="13" t="s">
        <v>1207</v>
      </c>
      <c r="C34" s="13" t="s">
        <v>1208</v>
      </c>
      <c r="D34" s="26" t="s">
        <v>589</v>
      </c>
      <c r="E34" s="27"/>
      <c r="F34" s="13"/>
      <c r="G34" s="27"/>
      <c r="H34" s="13"/>
      <c r="I34" s="27"/>
      <c r="J34" s="13"/>
      <c r="K34" s="27"/>
      <c r="L34" s="13"/>
      <c r="M34" s="27"/>
      <c r="N34" s="13"/>
      <c r="O34" s="27"/>
      <c r="P34" s="27"/>
      <c r="Q34" s="27"/>
      <c r="R34" s="27"/>
      <c r="S34" s="27"/>
      <c r="T34" s="27"/>
      <c r="U34" s="27"/>
      <c r="V34" s="27"/>
      <c r="W34" s="13" t="s">
        <v>1923</v>
      </c>
      <c r="X34" s="13" t="s">
        <v>52</v>
      </c>
      <c r="Y34" s="1" t="s">
        <v>52</v>
      </c>
      <c r="Z34" s="1" t="s">
        <v>52</v>
      </c>
      <c r="AA34" s="28"/>
      <c r="AB34" s="1" t="s">
        <v>52</v>
      </c>
    </row>
    <row r="35" spans="1:28" ht="30" customHeight="1" x14ac:dyDescent="0.3">
      <c r="A35" s="13" t="s">
        <v>1227</v>
      </c>
      <c r="B35" s="13" t="s">
        <v>1207</v>
      </c>
      <c r="C35" s="13" t="s">
        <v>1226</v>
      </c>
      <c r="D35" s="26" t="s">
        <v>589</v>
      </c>
      <c r="E35" s="27"/>
      <c r="F35" s="13"/>
      <c r="G35" s="27"/>
      <c r="H35" s="13"/>
      <c r="I35" s="27"/>
      <c r="J35" s="13"/>
      <c r="K35" s="27"/>
      <c r="L35" s="13"/>
      <c r="M35" s="27"/>
      <c r="N35" s="13"/>
      <c r="O35" s="27"/>
      <c r="P35" s="27"/>
      <c r="Q35" s="27"/>
      <c r="R35" s="27"/>
      <c r="S35" s="27"/>
      <c r="T35" s="27"/>
      <c r="U35" s="27"/>
      <c r="V35" s="27"/>
      <c r="W35" s="13" t="s">
        <v>1924</v>
      </c>
      <c r="X35" s="13" t="s">
        <v>52</v>
      </c>
      <c r="Y35" s="1" t="s">
        <v>52</v>
      </c>
      <c r="Z35" s="1" t="s">
        <v>52</v>
      </c>
      <c r="AA35" s="28"/>
      <c r="AB35" s="1" t="s">
        <v>52</v>
      </c>
    </row>
    <row r="36" spans="1:28" ht="30" customHeight="1" x14ac:dyDescent="0.3">
      <c r="A36" s="13" t="s">
        <v>1625</v>
      </c>
      <c r="B36" s="13" t="s">
        <v>1623</v>
      </c>
      <c r="C36" s="13" t="s">
        <v>1624</v>
      </c>
      <c r="D36" s="26" t="s">
        <v>98</v>
      </c>
      <c r="E36" s="27"/>
      <c r="F36" s="13"/>
      <c r="G36" s="27"/>
      <c r="H36" s="13"/>
      <c r="I36" s="27"/>
      <c r="J36" s="13"/>
      <c r="K36" s="27"/>
      <c r="L36" s="13"/>
      <c r="M36" s="27"/>
      <c r="N36" s="13"/>
      <c r="O36" s="27"/>
      <c r="P36" s="27"/>
      <c r="Q36" s="27"/>
      <c r="R36" s="27"/>
      <c r="S36" s="27"/>
      <c r="T36" s="27"/>
      <c r="U36" s="27"/>
      <c r="V36" s="27"/>
      <c r="W36" s="13" t="s">
        <v>1925</v>
      </c>
      <c r="X36" s="13" t="s">
        <v>52</v>
      </c>
      <c r="Y36" s="1" t="s">
        <v>52</v>
      </c>
      <c r="Z36" s="1" t="s">
        <v>52</v>
      </c>
      <c r="AA36" s="28"/>
      <c r="AB36" s="1" t="s">
        <v>52</v>
      </c>
    </row>
    <row r="37" spans="1:28" ht="30" customHeight="1" x14ac:dyDescent="0.3">
      <c r="A37" s="13" t="s">
        <v>1633</v>
      </c>
      <c r="B37" s="13" t="s">
        <v>1623</v>
      </c>
      <c r="C37" s="13" t="s">
        <v>1632</v>
      </c>
      <c r="D37" s="26" t="s">
        <v>98</v>
      </c>
      <c r="E37" s="27"/>
      <c r="F37" s="13"/>
      <c r="G37" s="27"/>
      <c r="H37" s="13"/>
      <c r="I37" s="27"/>
      <c r="J37" s="13"/>
      <c r="K37" s="27"/>
      <c r="L37" s="13"/>
      <c r="M37" s="27"/>
      <c r="N37" s="13"/>
      <c r="O37" s="27"/>
      <c r="P37" s="27"/>
      <c r="Q37" s="27"/>
      <c r="R37" s="27"/>
      <c r="S37" s="27"/>
      <c r="T37" s="27"/>
      <c r="U37" s="27"/>
      <c r="V37" s="27"/>
      <c r="W37" s="13" t="s">
        <v>1926</v>
      </c>
      <c r="X37" s="13" t="s">
        <v>52</v>
      </c>
      <c r="Y37" s="1" t="s">
        <v>52</v>
      </c>
      <c r="Z37" s="1" t="s">
        <v>52</v>
      </c>
      <c r="AA37" s="28"/>
      <c r="AB37" s="1" t="s">
        <v>52</v>
      </c>
    </row>
    <row r="38" spans="1:28" ht="30" customHeight="1" x14ac:dyDescent="0.3">
      <c r="A38" s="13" t="s">
        <v>1641</v>
      </c>
      <c r="B38" s="13" t="s">
        <v>1623</v>
      </c>
      <c r="C38" s="13" t="s">
        <v>1640</v>
      </c>
      <c r="D38" s="26" t="s">
        <v>98</v>
      </c>
      <c r="E38" s="27"/>
      <c r="F38" s="13"/>
      <c r="G38" s="27"/>
      <c r="H38" s="13"/>
      <c r="I38" s="27"/>
      <c r="J38" s="13"/>
      <c r="K38" s="27"/>
      <c r="L38" s="13"/>
      <c r="M38" s="27"/>
      <c r="N38" s="13"/>
      <c r="O38" s="27"/>
      <c r="P38" s="27"/>
      <c r="Q38" s="27"/>
      <c r="R38" s="27"/>
      <c r="S38" s="27"/>
      <c r="T38" s="27"/>
      <c r="U38" s="27"/>
      <c r="V38" s="27"/>
      <c r="W38" s="13" t="s">
        <v>1927</v>
      </c>
      <c r="X38" s="13" t="s">
        <v>52</v>
      </c>
      <c r="Y38" s="1" t="s">
        <v>52</v>
      </c>
      <c r="Z38" s="1" t="s">
        <v>52</v>
      </c>
      <c r="AA38" s="28"/>
      <c r="AB38" s="1" t="s">
        <v>52</v>
      </c>
    </row>
    <row r="39" spans="1:28" ht="30" customHeight="1" x14ac:dyDescent="0.3">
      <c r="A39" s="13" t="s">
        <v>1646</v>
      </c>
      <c r="B39" s="13" t="s">
        <v>1623</v>
      </c>
      <c r="C39" s="13" t="s">
        <v>1645</v>
      </c>
      <c r="D39" s="26" t="s">
        <v>98</v>
      </c>
      <c r="E39" s="27"/>
      <c r="F39" s="13"/>
      <c r="G39" s="27"/>
      <c r="H39" s="13"/>
      <c r="I39" s="27"/>
      <c r="J39" s="13"/>
      <c r="K39" s="27"/>
      <c r="L39" s="13"/>
      <c r="M39" s="27"/>
      <c r="N39" s="13"/>
      <c r="O39" s="27"/>
      <c r="P39" s="27"/>
      <c r="Q39" s="27"/>
      <c r="R39" s="27"/>
      <c r="S39" s="27"/>
      <c r="T39" s="27"/>
      <c r="U39" s="27"/>
      <c r="V39" s="27"/>
      <c r="W39" s="13" t="s">
        <v>1928</v>
      </c>
      <c r="X39" s="13" t="s">
        <v>52</v>
      </c>
      <c r="Y39" s="1" t="s">
        <v>52</v>
      </c>
      <c r="Z39" s="1" t="s">
        <v>52</v>
      </c>
      <c r="AA39" s="28"/>
      <c r="AB39" s="1" t="s">
        <v>52</v>
      </c>
    </row>
    <row r="40" spans="1:28" ht="30" customHeight="1" x14ac:dyDescent="0.3">
      <c r="A40" s="13" t="s">
        <v>1655</v>
      </c>
      <c r="B40" s="13" t="s">
        <v>1653</v>
      </c>
      <c r="C40" s="13" t="s">
        <v>1654</v>
      </c>
      <c r="D40" s="26" t="s">
        <v>98</v>
      </c>
      <c r="E40" s="27"/>
      <c r="F40" s="13"/>
      <c r="G40" s="27"/>
      <c r="H40" s="13"/>
      <c r="I40" s="27"/>
      <c r="J40" s="13"/>
      <c r="K40" s="27"/>
      <c r="L40" s="13"/>
      <c r="M40" s="27"/>
      <c r="N40" s="13"/>
      <c r="O40" s="27"/>
      <c r="P40" s="27"/>
      <c r="Q40" s="27"/>
      <c r="R40" s="27"/>
      <c r="S40" s="27"/>
      <c r="T40" s="27"/>
      <c r="U40" s="27"/>
      <c r="V40" s="27"/>
      <c r="W40" s="13" t="s">
        <v>1929</v>
      </c>
      <c r="X40" s="13" t="s">
        <v>52</v>
      </c>
      <c r="Y40" s="1" t="s">
        <v>52</v>
      </c>
      <c r="Z40" s="1" t="s">
        <v>52</v>
      </c>
      <c r="AA40" s="28"/>
      <c r="AB40" s="1" t="s">
        <v>52</v>
      </c>
    </row>
    <row r="41" spans="1:28" ht="30" customHeight="1" x14ac:dyDescent="0.3">
      <c r="A41" s="13" t="s">
        <v>1663</v>
      </c>
      <c r="B41" s="13" t="s">
        <v>1653</v>
      </c>
      <c r="C41" s="13" t="s">
        <v>1662</v>
      </c>
      <c r="D41" s="26" t="s">
        <v>98</v>
      </c>
      <c r="E41" s="27"/>
      <c r="F41" s="13"/>
      <c r="G41" s="27"/>
      <c r="H41" s="13"/>
      <c r="I41" s="27"/>
      <c r="J41" s="13"/>
      <c r="K41" s="27"/>
      <c r="L41" s="13"/>
      <c r="M41" s="27"/>
      <c r="N41" s="13"/>
      <c r="O41" s="27"/>
      <c r="P41" s="27"/>
      <c r="Q41" s="27"/>
      <c r="R41" s="27"/>
      <c r="S41" s="27"/>
      <c r="T41" s="27"/>
      <c r="U41" s="27"/>
      <c r="V41" s="27"/>
      <c r="W41" s="13" t="s">
        <v>1930</v>
      </c>
      <c r="X41" s="13" t="s">
        <v>52</v>
      </c>
      <c r="Y41" s="1" t="s">
        <v>52</v>
      </c>
      <c r="Z41" s="1" t="s">
        <v>52</v>
      </c>
      <c r="AA41" s="28"/>
      <c r="AB41" s="1" t="s">
        <v>52</v>
      </c>
    </row>
    <row r="42" spans="1:28" ht="30" customHeight="1" x14ac:dyDescent="0.3">
      <c r="A42" s="13" t="s">
        <v>1670</v>
      </c>
      <c r="B42" s="13" t="s">
        <v>1653</v>
      </c>
      <c r="C42" s="13" t="s">
        <v>1669</v>
      </c>
      <c r="D42" s="26" t="s">
        <v>98</v>
      </c>
      <c r="E42" s="27"/>
      <c r="F42" s="13"/>
      <c r="G42" s="27"/>
      <c r="H42" s="13"/>
      <c r="I42" s="27"/>
      <c r="J42" s="13"/>
      <c r="K42" s="27"/>
      <c r="L42" s="13"/>
      <c r="M42" s="27"/>
      <c r="N42" s="13"/>
      <c r="O42" s="27"/>
      <c r="P42" s="27"/>
      <c r="Q42" s="27"/>
      <c r="R42" s="27"/>
      <c r="S42" s="27"/>
      <c r="T42" s="27"/>
      <c r="U42" s="27"/>
      <c r="V42" s="27"/>
      <c r="W42" s="13" t="s">
        <v>1931</v>
      </c>
      <c r="X42" s="13" t="s">
        <v>52</v>
      </c>
      <c r="Y42" s="1" t="s">
        <v>52</v>
      </c>
      <c r="Z42" s="1" t="s">
        <v>52</v>
      </c>
      <c r="AA42" s="28"/>
      <c r="AB42" s="1" t="s">
        <v>52</v>
      </c>
    </row>
    <row r="43" spans="1:28" ht="30" customHeight="1" x14ac:dyDescent="0.3">
      <c r="A43" s="13" t="s">
        <v>1675</v>
      </c>
      <c r="B43" s="13" t="s">
        <v>1653</v>
      </c>
      <c r="C43" s="13" t="s">
        <v>1674</v>
      </c>
      <c r="D43" s="26" t="s">
        <v>98</v>
      </c>
      <c r="E43" s="27"/>
      <c r="F43" s="13"/>
      <c r="G43" s="27"/>
      <c r="H43" s="13"/>
      <c r="I43" s="27"/>
      <c r="J43" s="13"/>
      <c r="K43" s="27"/>
      <c r="L43" s="13"/>
      <c r="M43" s="27"/>
      <c r="N43" s="13"/>
      <c r="O43" s="27"/>
      <c r="P43" s="27"/>
      <c r="Q43" s="27"/>
      <c r="R43" s="27"/>
      <c r="S43" s="27"/>
      <c r="T43" s="27"/>
      <c r="U43" s="27"/>
      <c r="V43" s="27"/>
      <c r="W43" s="13" t="s">
        <v>1932</v>
      </c>
      <c r="X43" s="13" t="s">
        <v>52</v>
      </c>
      <c r="Y43" s="1" t="s">
        <v>52</v>
      </c>
      <c r="Z43" s="1" t="s">
        <v>52</v>
      </c>
      <c r="AA43" s="28"/>
      <c r="AB43" s="1" t="s">
        <v>52</v>
      </c>
    </row>
    <row r="44" spans="1:28" ht="30" customHeight="1" x14ac:dyDescent="0.3">
      <c r="A44" s="13" t="s">
        <v>1682</v>
      </c>
      <c r="B44" s="13" t="s">
        <v>1653</v>
      </c>
      <c r="C44" s="13" t="s">
        <v>1681</v>
      </c>
      <c r="D44" s="26" t="s">
        <v>98</v>
      </c>
      <c r="E44" s="27"/>
      <c r="F44" s="13"/>
      <c r="G44" s="27"/>
      <c r="H44" s="13"/>
      <c r="I44" s="27"/>
      <c r="J44" s="13"/>
      <c r="K44" s="27"/>
      <c r="L44" s="13"/>
      <c r="M44" s="27"/>
      <c r="N44" s="13"/>
      <c r="O44" s="27"/>
      <c r="P44" s="27"/>
      <c r="Q44" s="27"/>
      <c r="R44" s="27"/>
      <c r="S44" s="27"/>
      <c r="T44" s="27"/>
      <c r="U44" s="27"/>
      <c r="V44" s="27"/>
      <c r="W44" s="13" t="s">
        <v>1933</v>
      </c>
      <c r="X44" s="13" t="s">
        <v>52</v>
      </c>
      <c r="Y44" s="1" t="s">
        <v>52</v>
      </c>
      <c r="Z44" s="1" t="s">
        <v>52</v>
      </c>
      <c r="AA44" s="28"/>
      <c r="AB44" s="1" t="s">
        <v>52</v>
      </c>
    </row>
    <row r="45" spans="1:28" ht="30" customHeight="1" x14ac:dyDescent="0.3">
      <c r="A45" s="13" t="s">
        <v>1743</v>
      </c>
      <c r="B45" s="13" t="s">
        <v>1741</v>
      </c>
      <c r="C45" s="13" t="s">
        <v>52</v>
      </c>
      <c r="D45" s="26" t="s">
        <v>1742</v>
      </c>
      <c r="E45" s="27"/>
      <c r="F45" s="13"/>
      <c r="G45" s="27"/>
      <c r="H45" s="13"/>
      <c r="I45" s="27"/>
      <c r="J45" s="13"/>
      <c r="K45" s="27"/>
      <c r="L45" s="13"/>
      <c r="M45" s="27"/>
      <c r="N45" s="13"/>
      <c r="O45" s="27"/>
      <c r="P45" s="27"/>
      <c r="Q45" s="27"/>
      <c r="R45" s="27"/>
      <c r="S45" s="27"/>
      <c r="T45" s="27"/>
      <c r="U45" s="27"/>
      <c r="V45" s="27"/>
      <c r="W45" s="13" t="s">
        <v>1934</v>
      </c>
      <c r="X45" s="13" t="s">
        <v>52</v>
      </c>
      <c r="Y45" s="1" t="s">
        <v>52</v>
      </c>
      <c r="Z45" s="1" t="s">
        <v>52</v>
      </c>
      <c r="AA45" s="28"/>
      <c r="AB45" s="1" t="s">
        <v>52</v>
      </c>
    </row>
    <row r="46" spans="1:28" ht="30" customHeight="1" x14ac:dyDescent="0.3">
      <c r="A46" s="13" t="s">
        <v>1874</v>
      </c>
      <c r="B46" s="13" t="s">
        <v>1872</v>
      </c>
      <c r="C46" s="13" t="s">
        <v>1873</v>
      </c>
      <c r="D46" s="26" t="s">
        <v>1112</v>
      </c>
      <c r="E46" s="27"/>
      <c r="F46" s="13"/>
      <c r="G46" s="27"/>
      <c r="H46" s="13"/>
      <c r="I46" s="27"/>
      <c r="J46" s="13"/>
      <c r="K46" s="27"/>
      <c r="L46" s="13"/>
      <c r="M46" s="27"/>
      <c r="N46" s="13"/>
      <c r="O46" s="27"/>
      <c r="P46" s="27"/>
      <c r="Q46" s="27"/>
      <c r="R46" s="27"/>
      <c r="S46" s="27"/>
      <c r="T46" s="27"/>
      <c r="U46" s="27"/>
      <c r="V46" s="27"/>
      <c r="W46" s="13" t="s">
        <v>1935</v>
      </c>
      <c r="X46" s="13" t="s">
        <v>52</v>
      </c>
      <c r="Y46" s="1" t="s">
        <v>52</v>
      </c>
      <c r="Z46" s="1" t="s">
        <v>52</v>
      </c>
      <c r="AA46" s="28"/>
      <c r="AB46" s="1" t="s">
        <v>52</v>
      </c>
    </row>
    <row r="47" spans="1:28" ht="30" customHeight="1" x14ac:dyDescent="0.3">
      <c r="A47" s="13" t="s">
        <v>1571</v>
      </c>
      <c r="B47" s="13" t="s">
        <v>1569</v>
      </c>
      <c r="C47" s="13" t="s">
        <v>1570</v>
      </c>
      <c r="D47" s="26" t="s">
        <v>626</v>
      </c>
      <c r="E47" s="27"/>
      <c r="F47" s="13"/>
      <c r="G47" s="27"/>
      <c r="H47" s="13"/>
      <c r="I47" s="27"/>
      <c r="J47" s="13"/>
      <c r="K47" s="27"/>
      <c r="L47" s="13"/>
      <c r="M47" s="27"/>
      <c r="N47" s="13"/>
      <c r="O47" s="27"/>
      <c r="P47" s="27"/>
      <c r="Q47" s="27"/>
      <c r="R47" s="27"/>
      <c r="S47" s="27"/>
      <c r="T47" s="27"/>
      <c r="U47" s="27"/>
      <c r="V47" s="27"/>
      <c r="W47" s="13" t="s">
        <v>1936</v>
      </c>
      <c r="X47" s="13" t="s">
        <v>52</v>
      </c>
      <c r="Y47" s="1" t="s">
        <v>52</v>
      </c>
      <c r="Z47" s="1" t="s">
        <v>52</v>
      </c>
      <c r="AA47" s="28"/>
      <c r="AB47" s="1" t="s">
        <v>52</v>
      </c>
    </row>
    <row r="48" spans="1:28" ht="30" customHeight="1" x14ac:dyDescent="0.3">
      <c r="A48" s="13" t="s">
        <v>1504</v>
      </c>
      <c r="B48" s="13" t="s">
        <v>1502</v>
      </c>
      <c r="C48" s="13" t="s">
        <v>1503</v>
      </c>
      <c r="D48" s="26" t="s">
        <v>98</v>
      </c>
      <c r="E48" s="27"/>
      <c r="F48" s="13"/>
      <c r="G48" s="27"/>
      <c r="H48" s="13"/>
      <c r="I48" s="27"/>
      <c r="J48" s="13"/>
      <c r="K48" s="27"/>
      <c r="L48" s="13"/>
      <c r="M48" s="27"/>
      <c r="N48" s="13"/>
      <c r="O48" s="27"/>
      <c r="P48" s="27"/>
      <c r="Q48" s="27"/>
      <c r="R48" s="27"/>
      <c r="S48" s="27"/>
      <c r="T48" s="27"/>
      <c r="U48" s="27"/>
      <c r="V48" s="27"/>
      <c r="W48" s="13" t="s">
        <v>1937</v>
      </c>
      <c r="X48" s="13" t="s">
        <v>52</v>
      </c>
      <c r="Y48" s="1" t="s">
        <v>52</v>
      </c>
      <c r="Z48" s="1" t="s">
        <v>52</v>
      </c>
      <c r="AA48" s="28"/>
      <c r="AB48" s="1" t="s">
        <v>52</v>
      </c>
    </row>
    <row r="49" spans="1:28" ht="30" customHeight="1" x14ac:dyDescent="0.3">
      <c r="A49" s="13" t="s">
        <v>1520</v>
      </c>
      <c r="B49" s="13" t="s">
        <v>1502</v>
      </c>
      <c r="C49" s="13" t="s">
        <v>1519</v>
      </c>
      <c r="D49" s="26" t="s">
        <v>98</v>
      </c>
      <c r="E49" s="27"/>
      <c r="F49" s="13"/>
      <c r="G49" s="27"/>
      <c r="H49" s="13"/>
      <c r="I49" s="27"/>
      <c r="J49" s="13"/>
      <c r="K49" s="27"/>
      <c r="L49" s="13"/>
      <c r="M49" s="27"/>
      <c r="N49" s="13"/>
      <c r="O49" s="27"/>
      <c r="P49" s="27"/>
      <c r="Q49" s="27"/>
      <c r="R49" s="27"/>
      <c r="S49" s="27"/>
      <c r="T49" s="27"/>
      <c r="U49" s="27"/>
      <c r="V49" s="27"/>
      <c r="W49" s="13" t="s">
        <v>1938</v>
      </c>
      <c r="X49" s="13" t="s">
        <v>52</v>
      </c>
      <c r="Y49" s="1" t="s">
        <v>52</v>
      </c>
      <c r="Z49" s="1" t="s">
        <v>52</v>
      </c>
      <c r="AA49" s="28"/>
      <c r="AB49" s="1" t="s">
        <v>52</v>
      </c>
    </row>
    <row r="50" spans="1:28" ht="30" customHeight="1" x14ac:dyDescent="0.3">
      <c r="A50" s="13" t="s">
        <v>1497</v>
      </c>
      <c r="B50" s="13" t="s">
        <v>1495</v>
      </c>
      <c r="C50" s="13" t="s">
        <v>1496</v>
      </c>
      <c r="D50" s="26" t="s">
        <v>98</v>
      </c>
      <c r="E50" s="27"/>
      <c r="F50" s="13"/>
      <c r="G50" s="27"/>
      <c r="H50" s="13"/>
      <c r="I50" s="27"/>
      <c r="J50" s="13"/>
      <c r="K50" s="27"/>
      <c r="L50" s="13"/>
      <c r="M50" s="27"/>
      <c r="N50" s="13"/>
      <c r="O50" s="27"/>
      <c r="P50" s="27"/>
      <c r="Q50" s="27"/>
      <c r="R50" s="27"/>
      <c r="S50" s="27"/>
      <c r="T50" s="27"/>
      <c r="U50" s="27"/>
      <c r="V50" s="27"/>
      <c r="W50" s="13" t="s">
        <v>1939</v>
      </c>
      <c r="X50" s="13" t="s">
        <v>52</v>
      </c>
      <c r="Y50" s="1" t="s">
        <v>52</v>
      </c>
      <c r="Z50" s="1" t="s">
        <v>52</v>
      </c>
      <c r="AA50" s="28"/>
      <c r="AB50" s="1" t="s">
        <v>52</v>
      </c>
    </row>
    <row r="51" spans="1:28" ht="30" customHeight="1" x14ac:dyDescent="0.3">
      <c r="A51" s="13" t="s">
        <v>1508</v>
      </c>
      <c r="B51" s="13" t="s">
        <v>1495</v>
      </c>
      <c r="C51" s="13" t="s">
        <v>1507</v>
      </c>
      <c r="D51" s="26" t="s">
        <v>98</v>
      </c>
      <c r="E51" s="27"/>
      <c r="F51" s="13"/>
      <c r="G51" s="27"/>
      <c r="H51" s="13"/>
      <c r="I51" s="27"/>
      <c r="J51" s="13"/>
      <c r="K51" s="27"/>
      <c r="L51" s="13"/>
      <c r="M51" s="27"/>
      <c r="N51" s="13"/>
      <c r="O51" s="27"/>
      <c r="P51" s="27"/>
      <c r="Q51" s="27"/>
      <c r="R51" s="27"/>
      <c r="S51" s="27"/>
      <c r="T51" s="27"/>
      <c r="U51" s="27"/>
      <c r="V51" s="27"/>
      <c r="W51" s="13" t="s">
        <v>1940</v>
      </c>
      <c r="X51" s="13" t="s">
        <v>52</v>
      </c>
      <c r="Y51" s="1" t="s">
        <v>52</v>
      </c>
      <c r="Z51" s="1" t="s">
        <v>52</v>
      </c>
      <c r="AA51" s="28"/>
      <c r="AB51" s="1" t="s">
        <v>52</v>
      </c>
    </row>
    <row r="52" spans="1:28" ht="30" customHeight="1" x14ac:dyDescent="0.3">
      <c r="A52" s="13" t="s">
        <v>1514</v>
      </c>
      <c r="B52" s="13" t="s">
        <v>1495</v>
      </c>
      <c r="C52" s="13" t="s">
        <v>1513</v>
      </c>
      <c r="D52" s="26" t="s">
        <v>98</v>
      </c>
      <c r="E52" s="27"/>
      <c r="F52" s="13"/>
      <c r="G52" s="27"/>
      <c r="H52" s="13"/>
      <c r="I52" s="27"/>
      <c r="J52" s="13"/>
      <c r="K52" s="27"/>
      <c r="L52" s="13"/>
      <c r="M52" s="27"/>
      <c r="N52" s="13"/>
      <c r="O52" s="27"/>
      <c r="P52" s="27"/>
      <c r="Q52" s="27"/>
      <c r="R52" s="27"/>
      <c r="S52" s="27"/>
      <c r="T52" s="27"/>
      <c r="U52" s="27"/>
      <c r="V52" s="27"/>
      <c r="W52" s="13" t="s">
        <v>1941</v>
      </c>
      <c r="X52" s="13" t="s">
        <v>52</v>
      </c>
      <c r="Y52" s="1" t="s">
        <v>52</v>
      </c>
      <c r="Z52" s="1" t="s">
        <v>52</v>
      </c>
      <c r="AA52" s="28"/>
      <c r="AB52" s="1" t="s">
        <v>52</v>
      </c>
    </row>
    <row r="53" spans="1:28" ht="30" customHeight="1" x14ac:dyDescent="0.3">
      <c r="A53" s="13" t="s">
        <v>1524</v>
      </c>
      <c r="B53" s="13" t="s">
        <v>1495</v>
      </c>
      <c r="C53" s="13" t="s">
        <v>1523</v>
      </c>
      <c r="D53" s="26" t="s">
        <v>98</v>
      </c>
      <c r="E53" s="27"/>
      <c r="F53" s="13"/>
      <c r="G53" s="27"/>
      <c r="H53" s="13"/>
      <c r="I53" s="27"/>
      <c r="J53" s="13"/>
      <c r="K53" s="27"/>
      <c r="L53" s="13"/>
      <c r="M53" s="27"/>
      <c r="N53" s="13"/>
      <c r="O53" s="27"/>
      <c r="P53" s="27"/>
      <c r="Q53" s="27"/>
      <c r="R53" s="27"/>
      <c r="S53" s="27"/>
      <c r="T53" s="27"/>
      <c r="U53" s="27"/>
      <c r="V53" s="27"/>
      <c r="W53" s="13" t="s">
        <v>1942</v>
      </c>
      <c r="X53" s="13" t="s">
        <v>52</v>
      </c>
      <c r="Y53" s="1" t="s">
        <v>52</v>
      </c>
      <c r="Z53" s="1" t="s">
        <v>52</v>
      </c>
      <c r="AA53" s="28"/>
      <c r="AB53" s="1" t="s">
        <v>52</v>
      </c>
    </row>
    <row r="54" spans="1:28" ht="30" customHeight="1" x14ac:dyDescent="0.3">
      <c r="A54" s="13" t="s">
        <v>1530</v>
      </c>
      <c r="B54" s="13" t="s">
        <v>1495</v>
      </c>
      <c r="C54" s="13" t="s">
        <v>1529</v>
      </c>
      <c r="D54" s="26" t="s">
        <v>98</v>
      </c>
      <c r="E54" s="27"/>
      <c r="F54" s="13"/>
      <c r="G54" s="27"/>
      <c r="H54" s="13"/>
      <c r="I54" s="27"/>
      <c r="J54" s="13"/>
      <c r="K54" s="27"/>
      <c r="L54" s="13"/>
      <c r="M54" s="27"/>
      <c r="N54" s="13"/>
      <c r="O54" s="27"/>
      <c r="P54" s="27"/>
      <c r="Q54" s="27"/>
      <c r="R54" s="27"/>
      <c r="S54" s="27"/>
      <c r="T54" s="27"/>
      <c r="U54" s="27"/>
      <c r="V54" s="27"/>
      <c r="W54" s="13" t="s">
        <v>1943</v>
      </c>
      <c r="X54" s="13" t="s">
        <v>52</v>
      </c>
      <c r="Y54" s="1" t="s">
        <v>52</v>
      </c>
      <c r="Z54" s="1" t="s">
        <v>52</v>
      </c>
      <c r="AA54" s="28"/>
      <c r="AB54" s="1" t="s">
        <v>52</v>
      </c>
    </row>
    <row r="55" spans="1:28" ht="30" customHeight="1" x14ac:dyDescent="0.3">
      <c r="A55" s="13" t="s">
        <v>1536</v>
      </c>
      <c r="B55" s="13" t="s">
        <v>1495</v>
      </c>
      <c r="C55" s="13" t="s">
        <v>1535</v>
      </c>
      <c r="D55" s="26" t="s">
        <v>98</v>
      </c>
      <c r="E55" s="27"/>
      <c r="F55" s="13"/>
      <c r="G55" s="27"/>
      <c r="H55" s="13"/>
      <c r="I55" s="27"/>
      <c r="J55" s="13"/>
      <c r="K55" s="27"/>
      <c r="L55" s="13"/>
      <c r="M55" s="27"/>
      <c r="N55" s="13"/>
      <c r="O55" s="27"/>
      <c r="P55" s="27"/>
      <c r="Q55" s="27"/>
      <c r="R55" s="27"/>
      <c r="S55" s="27"/>
      <c r="T55" s="27"/>
      <c r="U55" s="27"/>
      <c r="V55" s="27"/>
      <c r="W55" s="13" t="s">
        <v>1944</v>
      </c>
      <c r="X55" s="13" t="s">
        <v>52</v>
      </c>
      <c r="Y55" s="1" t="s">
        <v>52</v>
      </c>
      <c r="Z55" s="1" t="s">
        <v>52</v>
      </c>
      <c r="AA55" s="28"/>
      <c r="AB55" s="1" t="s">
        <v>52</v>
      </c>
    </row>
    <row r="56" spans="1:28" ht="30" customHeight="1" x14ac:dyDescent="0.3">
      <c r="A56" s="13" t="s">
        <v>1542</v>
      </c>
      <c r="B56" s="13" t="s">
        <v>1495</v>
      </c>
      <c r="C56" s="13" t="s">
        <v>1541</v>
      </c>
      <c r="D56" s="26" t="s">
        <v>98</v>
      </c>
      <c r="E56" s="27"/>
      <c r="F56" s="13"/>
      <c r="G56" s="27"/>
      <c r="H56" s="13"/>
      <c r="I56" s="27"/>
      <c r="J56" s="13"/>
      <c r="K56" s="27"/>
      <c r="L56" s="13"/>
      <c r="M56" s="27"/>
      <c r="N56" s="13"/>
      <c r="O56" s="27"/>
      <c r="P56" s="27"/>
      <c r="Q56" s="27"/>
      <c r="R56" s="27"/>
      <c r="S56" s="27"/>
      <c r="T56" s="27"/>
      <c r="U56" s="27"/>
      <c r="V56" s="27"/>
      <c r="W56" s="13" t="s">
        <v>1945</v>
      </c>
      <c r="X56" s="13" t="s">
        <v>52</v>
      </c>
      <c r="Y56" s="1" t="s">
        <v>52</v>
      </c>
      <c r="Z56" s="1" t="s">
        <v>52</v>
      </c>
      <c r="AA56" s="28"/>
      <c r="AB56" s="1" t="s">
        <v>52</v>
      </c>
    </row>
    <row r="57" spans="1:28" ht="30" customHeight="1" x14ac:dyDescent="0.3">
      <c r="A57" s="13" t="s">
        <v>1402</v>
      </c>
      <c r="B57" s="13" t="s">
        <v>96</v>
      </c>
      <c r="C57" s="13" t="s">
        <v>1401</v>
      </c>
      <c r="D57" s="26" t="s">
        <v>98</v>
      </c>
      <c r="E57" s="27"/>
      <c r="F57" s="13"/>
      <c r="G57" s="27"/>
      <c r="H57" s="13"/>
      <c r="I57" s="27"/>
      <c r="J57" s="13"/>
      <c r="K57" s="27"/>
      <c r="L57" s="13"/>
      <c r="M57" s="27"/>
      <c r="N57" s="13"/>
      <c r="O57" s="27"/>
      <c r="P57" s="27"/>
      <c r="Q57" s="27"/>
      <c r="R57" s="27"/>
      <c r="S57" s="27"/>
      <c r="T57" s="27"/>
      <c r="U57" s="27"/>
      <c r="V57" s="27"/>
      <c r="W57" s="13" t="s">
        <v>1946</v>
      </c>
      <c r="X57" s="13" t="s">
        <v>52</v>
      </c>
      <c r="Y57" s="1" t="s">
        <v>52</v>
      </c>
      <c r="Z57" s="1" t="s">
        <v>52</v>
      </c>
      <c r="AA57" s="28"/>
      <c r="AB57" s="1" t="s">
        <v>52</v>
      </c>
    </row>
    <row r="58" spans="1:28" ht="30" customHeight="1" x14ac:dyDescent="0.3">
      <c r="A58" s="13" t="s">
        <v>1395</v>
      </c>
      <c r="B58" s="13" t="s">
        <v>1393</v>
      </c>
      <c r="C58" s="13" t="s">
        <v>1394</v>
      </c>
      <c r="D58" s="26" t="s">
        <v>98</v>
      </c>
      <c r="E58" s="27"/>
      <c r="F58" s="13"/>
      <c r="G58" s="27"/>
      <c r="H58" s="13"/>
      <c r="I58" s="27"/>
      <c r="J58" s="13"/>
      <c r="K58" s="27"/>
      <c r="L58" s="13"/>
      <c r="M58" s="27"/>
      <c r="N58" s="13"/>
      <c r="O58" s="27"/>
      <c r="P58" s="27"/>
      <c r="Q58" s="27"/>
      <c r="R58" s="27"/>
      <c r="S58" s="27"/>
      <c r="T58" s="27"/>
      <c r="U58" s="27"/>
      <c r="V58" s="27"/>
      <c r="W58" s="13" t="s">
        <v>1947</v>
      </c>
      <c r="X58" s="13" t="s">
        <v>52</v>
      </c>
      <c r="Y58" s="1" t="s">
        <v>52</v>
      </c>
      <c r="Z58" s="1" t="s">
        <v>52</v>
      </c>
      <c r="AA58" s="28"/>
      <c r="AB58" s="1" t="s">
        <v>52</v>
      </c>
    </row>
    <row r="59" spans="1:28" ht="30" customHeight="1" x14ac:dyDescent="0.3">
      <c r="A59" s="13" t="s">
        <v>1217</v>
      </c>
      <c r="B59" s="13" t="s">
        <v>1215</v>
      </c>
      <c r="C59" s="13" t="s">
        <v>1216</v>
      </c>
      <c r="D59" s="26" t="s">
        <v>98</v>
      </c>
      <c r="E59" s="27"/>
      <c r="F59" s="13"/>
      <c r="G59" s="27"/>
      <c r="H59" s="13"/>
      <c r="I59" s="27"/>
      <c r="J59" s="13"/>
      <c r="K59" s="27"/>
      <c r="L59" s="13"/>
      <c r="M59" s="27"/>
      <c r="N59" s="13"/>
      <c r="O59" s="27"/>
      <c r="P59" s="27"/>
      <c r="Q59" s="27"/>
      <c r="R59" s="27"/>
      <c r="S59" s="27"/>
      <c r="T59" s="27"/>
      <c r="U59" s="27"/>
      <c r="V59" s="27"/>
      <c r="W59" s="13" t="s">
        <v>1948</v>
      </c>
      <c r="X59" s="13" t="s">
        <v>52</v>
      </c>
      <c r="Y59" s="1" t="s">
        <v>52</v>
      </c>
      <c r="Z59" s="1" t="s">
        <v>52</v>
      </c>
      <c r="AA59" s="28"/>
      <c r="AB59" s="1" t="s">
        <v>52</v>
      </c>
    </row>
    <row r="60" spans="1:28" ht="30" customHeight="1" x14ac:dyDescent="0.3">
      <c r="A60" s="13" t="s">
        <v>1233</v>
      </c>
      <c r="B60" s="13" t="s">
        <v>1215</v>
      </c>
      <c r="C60" s="13" t="s">
        <v>1232</v>
      </c>
      <c r="D60" s="26" t="s">
        <v>98</v>
      </c>
      <c r="E60" s="27"/>
      <c r="F60" s="13"/>
      <c r="G60" s="27"/>
      <c r="H60" s="13"/>
      <c r="I60" s="27"/>
      <c r="J60" s="13"/>
      <c r="K60" s="27"/>
      <c r="L60" s="13"/>
      <c r="M60" s="27"/>
      <c r="N60" s="13"/>
      <c r="O60" s="27"/>
      <c r="P60" s="27"/>
      <c r="Q60" s="27"/>
      <c r="R60" s="27"/>
      <c r="S60" s="27"/>
      <c r="T60" s="27"/>
      <c r="U60" s="27"/>
      <c r="V60" s="27"/>
      <c r="W60" s="13" t="s">
        <v>1949</v>
      </c>
      <c r="X60" s="13" t="s">
        <v>52</v>
      </c>
      <c r="Y60" s="1" t="s">
        <v>52</v>
      </c>
      <c r="Z60" s="1" t="s">
        <v>52</v>
      </c>
      <c r="AA60" s="28"/>
      <c r="AB60" s="1" t="s">
        <v>52</v>
      </c>
    </row>
    <row r="61" spans="1:28" ht="30" customHeight="1" x14ac:dyDescent="0.3">
      <c r="A61" s="13" t="s">
        <v>1275</v>
      </c>
      <c r="B61" s="13" t="s">
        <v>1273</v>
      </c>
      <c r="C61" s="13" t="s">
        <v>1274</v>
      </c>
      <c r="D61" s="26" t="s">
        <v>557</v>
      </c>
      <c r="E61" s="27"/>
      <c r="F61" s="13"/>
      <c r="G61" s="27"/>
      <c r="H61" s="13"/>
      <c r="I61" s="27"/>
      <c r="J61" s="13"/>
      <c r="K61" s="27"/>
      <c r="L61" s="13"/>
      <c r="M61" s="27"/>
      <c r="N61" s="13"/>
      <c r="O61" s="27"/>
      <c r="P61" s="27"/>
      <c r="Q61" s="27"/>
      <c r="R61" s="27"/>
      <c r="S61" s="27"/>
      <c r="T61" s="27"/>
      <c r="U61" s="27"/>
      <c r="V61" s="27"/>
      <c r="W61" s="13" t="s">
        <v>1950</v>
      </c>
      <c r="X61" s="13" t="s">
        <v>52</v>
      </c>
      <c r="Y61" s="1" t="s">
        <v>52</v>
      </c>
      <c r="Z61" s="1" t="s">
        <v>52</v>
      </c>
      <c r="AA61" s="28"/>
      <c r="AB61" s="1" t="s">
        <v>52</v>
      </c>
    </row>
    <row r="62" spans="1:28" ht="30" customHeight="1" x14ac:dyDescent="0.3">
      <c r="A62" s="13" t="s">
        <v>1279</v>
      </c>
      <c r="B62" s="13" t="s">
        <v>1277</v>
      </c>
      <c r="C62" s="13" t="s">
        <v>1278</v>
      </c>
      <c r="D62" s="26" t="s">
        <v>122</v>
      </c>
      <c r="E62" s="27"/>
      <c r="F62" s="13"/>
      <c r="G62" s="27"/>
      <c r="H62" s="13"/>
      <c r="I62" s="27"/>
      <c r="J62" s="13"/>
      <c r="K62" s="27"/>
      <c r="L62" s="13"/>
      <c r="M62" s="27"/>
      <c r="N62" s="13"/>
      <c r="O62" s="27"/>
      <c r="P62" s="27"/>
      <c r="Q62" s="27"/>
      <c r="R62" s="27"/>
      <c r="S62" s="27"/>
      <c r="T62" s="27"/>
      <c r="U62" s="27"/>
      <c r="V62" s="27"/>
      <c r="W62" s="13" t="s">
        <v>1951</v>
      </c>
      <c r="X62" s="13" t="s">
        <v>52</v>
      </c>
      <c r="Y62" s="1" t="s">
        <v>52</v>
      </c>
      <c r="Z62" s="1" t="s">
        <v>52</v>
      </c>
      <c r="AA62" s="28"/>
      <c r="AB62" s="1" t="s">
        <v>52</v>
      </c>
    </row>
    <row r="63" spans="1:28" ht="30" customHeight="1" x14ac:dyDescent="0.3">
      <c r="A63" s="13" t="s">
        <v>1271</v>
      </c>
      <c r="B63" s="13" t="s">
        <v>1270</v>
      </c>
      <c r="C63" s="13" t="s">
        <v>52</v>
      </c>
      <c r="D63" s="26" t="s">
        <v>122</v>
      </c>
      <c r="E63" s="27"/>
      <c r="F63" s="13"/>
      <c r="G63" s="27"/>
      <c r="H63" s="13"/>
      <c r="I63" s="27"/>
      <c r="J63" s="13"/>
      <c r="K63" s="27"/>
      <c r="L63" s="13"/>
      <c r="M63" s="27"/>
      <c r="N63" s="13"/>
      <c r="O63" s="27"/>
      <c r="P63" s="27"/>
      <c r="Q63" s="27"/>
      <c r="R63" s="27"/>
      <c r="S63" s="27"/>
      <c r="T63" s="27"/>
      <c r="U63" s="27"/>
      <c r="V63" s="27"/>
      <c r="W63" s="13" t="s">
        <v>1952</v>
      </c>
      <c r="X63" s="13" t="s">
        <v>52</v>
      </c>
      <c r="Y63" s="1" t="s">
        <v>52</v>
      </c>
      <c r="Z63" s="1" t="s">
        <v>52</v>
      </c>
      <c r="AA63" s="28"/>
      <c r="AB63" s="1" t="s">
        <v>52</v>
      </c>
    </row>
    <row r="64" spans="1:28" ht="30" customHeight="1" x14ac:dyDescent="0.3">
      <c r="A64" s="13" t="s">
        <v>1324</v>
      </c>
      <c r="B64" s="13" t="s">
        <v>1323</v>
      </c>
      <c r="C64" s="13" t="s">
        <v>577</v>
      </c>
      <c r="D64" s="26" t="s">
        <v>818</v>
      </c>
      <c r="E64" s="27"/>
      <c r="F64" s="13"/>
      <c r="G64" s="27"/>
      <c r="H64" s="13"/>
      <c r="I64" s="27"/>
      <c r="J64" s="13"/>
      <c r="K64" s="27"/>
      <c r="L64" s="13"/>
      <c r="M64" s="27"/>
      <c r="N64" s="13"/>
      <c r="O64" s="27"/>
      <c r="P64" s="27"/>
      <c r="Q64" s="27"/>
      <c r="R64" s="27"/>
      <c r="S64" s="27"/>
      <c r="T64" s="27"/>
      <c r="U64" s="27"/>
      <c r="V64" s="27"/>
      <c r="W64" s="13" t="s">
        <v>1953</v>
      </c>
      <c r="X64" s="13" t="s">
        <v>52</v>
      </c>
      <c r="Y64" s="1" t="s">
        <v>52</v>
      </c>
      <c r="Z64" s="1" t="s">
        <v>52</v>
      </c>
      <c r="AA64" s="28"/>
      <c r="AB64" s="1" t="s">
        <v>52</v>
      </c>
    </row>
    <row r="65" spans="1:28" ht="30" customHeight="1" x14ac:dyDescent="0.3">
      <c r="A65" s="13" t="s">
        <v>1329</v>
      </c>
      <c r="B65" s="13" t="s">
        <v>1328</v>
      </c>
      <c r="C65" s="13" t="s">
        <v>52</v>
      </c>
      <c r="D65" s="26" t="s">
        <v>122</v>
      </c>
      <c r="E65" s="27"/>
      <c r="F65" s="13"/>
      <c r="G65" s="27"/>
      <c r="H65" s="13"/>
      <c r="I65" s="27"/>
      <c r="J65" s="13"/>
      <c r="K65" s="27"/>
      <c r="L65" s="13"/>
      <c r="M65" s="27"/>
      <c r="N65" s="13"/>
      <c r="O65" s="27"/>
      <c r="P65" s="27"/>
      <c r="Q65" s="27"/>
      <c r="R65" s="27"/>
      <c r="S65" s="27"/>
      <c r="T65" s="27"/>
      <c r="U65" s="27"/>
      <c r="V65" s="27"/>
      <c r="W65" s="13" t="s">
        <v>1954</v>
      </c>
      <c r="X65" s="13" t="s">
        <v>52</v>
      </c>
      <c r="Y65" s="1" t="s">
        <v>52</v>
      </c>
      <c r="Z65" s="1" t="s">
        <v>52</v>
      </c>
      <c r="AA65" s="28"/>
      <c r="AB65" s="1" t="s">
        <v>52</v>
      </c>
    </row>
    <row r="66" spans="1:28" ht="30" customHeight="1" x14ac:dyDescent="0.3">
      <c r="A66" s="13" t="s">
        <v>1056</v>
      </c>
      <c r="B66" s="13" t="s">
        <v>656</v>
      </c>
      <c r="C66" s="13" t="s">
        <v>1055</v>
      </c>
      <c r="D66" s="26" t="s">
        <v>122</v>
      </c>
      <c r="E66" s="27"/>
      <c r="F66" s="13"/>
      <c r="G66" s="27"/>
      <c r="H66" s="13"/>
      <c r="I66" s="27"/>
      <c r="J66" s="13"/>
      <c r="K66" s="27"/>
      <c r="L66" s="13"/>
      <c r="M66" s="27"/>
      <c r="N66" s="13"/>
      <c r="O66" s="27"/>
      <c r="P66" s="27"/>
      <c r="Q66" s="27"/>
      <c r="R66" s="27"/>
      <c r="S66" s="27"/>
      <c r="T66" s="27"/>
      <c r="U66" s="27"/>
      <c r="V66" s="27"/>
      <c r="W66" s="13" t="s">
        <v>1955</v>
      </c>
      <c r="X66" s="13" t="s">
        <v>52</v>
      </c>
      <c r="Y66" s="1" t="s">
        <v>52</v>
      </c>
      <c r="Z66" s="1" t="s">
        <v>52</v>
      </c>
      <c r="AA66" s="28"/>
      <c r="AB66" s="1" t="s">
        <v>52</v>
      </c>
    </row>
    <row r="67" spans="1:28" ht="30" customHeight="1" x14ac:dyDescent="0.3">
      <c r="A67" s="13" t="s">
        <v>1256</v>
      </c>
      <c r="B67" s="13" t="s">
        <v>571</v>
      </c>
      <c r="C67" s="13" t="s">
        <v>1255</v>
      </c>
      <c r="D67" s="26" t="s">
        <v>98</v>
      </c>
      <c r="E67" s="27"/>
      <c r="F67" s="13"/>
      <c r="G67" s="27"/>
      <c r="H67" s="13"/>
      <c r="I67" s="27"/>
      <c r="J67" s="13"/>
      <c r="K67" s="27"/>
      <c r="L67" s="13"/>
      <c r="M67" s="27"/>
      <c r="N67" s="13"/>
      <c r="O67" s="27"/>
      <c r="P67" s="27"/>
      <c r="Q67" s="27"/>
      <c r="R67" s="27"/>
      <c r="S67" s="27"/>
      <c r="T67" s="27"/>
      <c r="U67" s="27"/>
      <c r="V67" s="27"/>
      <c r="W67" s="13" t="s">
        <v>1956</v>
      </c>
      <c r="X67" s="13" t="s">
        <v>52</v>
      </c>
      <c r="Y67" s="1" t="s">
        <v>52</v>
      </c>
      <c r="Z67" s="1" t="s">
        <v>52</v>
      </c>
      <c r="AA67" s="28"/>
      <c r="AB67" s="1" t="s">
        <v>52</v>
      </c>
    </row>
    <row r="68" spans="1:28" ht="30" customHeight="1" x14ac:dyDescent="0.3">
      <c r="A68" s="13" t="s">
        <v>1268</v>
      </c>
      <c r="B68" s="13" t="s">
        <v>1266</v>
      </c>
      <c r="C68" s="13" t="s">
        <v>1267</v>
      </c>
      <c r="D68" s="26" t="s">
        <v>1107</v>
      </c>
      <c r="E68" s="27"/>
      <c r="F68" s="13"/>
      <c r="G68" s="27"/>
      <c r="H68" s="13"/>
      <c r="I68" s="27"/>
      <c r="J68" s="13"/>
      <c r="K68" s="27"/>
      <c r="L68" s="13"/>
      <c r="M68" s="27"/>
      <c r="N68" s="13"/>
      <c r="O68" s="27"/>
      <c r="P68" s="27"/>
      <c r="Q68" s="27"/>
      <c r="R68" s="27"/>
      <c r="S68" s="27"/>
      <c r="T68" s="27"/>
      <c r="U68" s="27"/>
      <c r="V68" s="27"/>
      <c r="W68" s="13" t="s">
        <v>1957</v>
      </c>
      <c r="X68" s="13" t="s">
        <v>52</v>
      </c>
      <c r="Y68" s="1" t="s">
        <v>52</v>
      </c>
      <c r="Z68" s="1" t="s">
        <v>52</v>
      </c>
      <c r="AA68" s="28"/>
      <c r="AB68" s="1" t="s">
        <v>52</v>
      </c>
    </row>
    <row r="69" spans="1:28" ht="30" customHeight="1" x14ac:dyDescent="0.3">
      <c r="A69" s="13" t="s">
        <v>1263</v>
      </c>
      <c r="B69" s="13" t="s">
        <v>1261</v>
      </c>
      <c r="C69" s="13" t="s">
        <v>1262</v>
      </c>
      <c r="D69" s="26" t="s">
        <v>122</v>
      </c>
      <c r="E69" s="27"/>
      <c r="F69" s="13"/>
      <c r="G69" s="27"/>
      <c r="H69" s="13"/>
      <c r="I69" s="27"/>
      <c r="J69" s="13"/>
      <c r="K69" s="27"/>
      <c r="L69" s="13"/>
      <c r="M69" s="27"/>
      <c r="N69" s="13"/>
      <c r="O69" s="27"/>
      <c r="P69" s="27"/>
      <c r="Q69" s="27"/>
      <c r="R69" s="27"/>
      <c r="S69" s="27"/>
      <c r="T69" s="27"/>
      <c r="U69" s="27"/>
      <c r="V69" s="27"/>
      <c r="W69" s="13" t="s">
        <v>1958</v>
      </c>
      <c r="X69" s="13" t="s">
        <v>52</v>
      </c>
      <c r="Y69" s="1" t="s">
        <v>52</v>
      </c>
      <c r="Z69" s="1" t="s">
        <v>52</v>
      </c>
      <c r="AA69" s="28"/>
      <c r="AB69" s="1" t="s">
        <v>52</v>
      </c>
    </row>
    <row r="70" spans="1:28" ht="30" customHeight="1" x14ac:dyDescent="0.3">
      <c r="A70" s="13" t="s">
        <v>1288</v>
      </c>
      <c r="B70" s="13" t="s">
        <v>1261</v>
      </c>
      <c r="C70" s="13" t="s">
        <v>1287</v>
      </c>
      <c r="D70" s="26" t="s">
        <v>122</v>
      </c>
      <c r="E70" s="27"/>
      <c r="F70" s="13"/>
      <c r="G70" s="27"/>
      <c r="H70" s="13"/>
      <c r="I70" s="27"/>
      <c r="J70" s="13"/>
      <c r="K70" s="27"/>
      <c r="L70" s="13"/>
      <c r="M70" s="27"/>
      <c r="N70" s="13"/>
      <c r="O70" s="27"/>
      <c r="P70" s="27"/>
      <c r="Q70" s="27"/>
      <c r="R70" s="27"/>
      <c r="S70" s="27"/>
      <c r="T70" s="27"/>
      <c r="U70" s="27"/>
      <c r="V70" s="27"/>
      <c r="W70" s="13" t="s">
        <v>1959</v>
      </c>
      <c r="X70" s="13" t="s">
        <v>52</v>
      </c>
      <c r="Y70" s="1" t="s">
        <v>52</v>
      </c>
      <c r="Z70" s="1" t="s">
        <v>52</v>
      </c>
      <c r="AA70" s="28"/>
      <c r="AB70" s="1" t="s">
        <v>52</v>
      </c>
    </row>
    <row r="71" spans="1:28" ht="30" customHeight="1" x14ac:dyDescent="0.3">
      <c r="A71" s="13" t="s">
        <v>1300</v>
      </c>
      <c r="B71" s="13" t="s">
        <v>1261</v>
      </c>
      <c r="C71" s="13" t="s">
        <v>1299</v>
      </c>
      <c r="D71" s="26" t="s">
        <v>122</v>
      </c>
      <c r="E71" s="27"/>
      <c r="F71" s="13"/>
      <c r="G71" s="27"/>
      <c r="H71" s="13"/>
      <c r="I71" s="27"/>
      <c r="J71" s="13"/>
      <c r="K71" s="27"/>
      <c r="L71" s="13"/>
      <c r="M71" s="27"/>
      <c r="N71" s="13"/>
      <c r="O71" s="27"/>
      <c r="P71" s="27"/>
      <c r="Q71" s="27"/>
      <c r="R71" s="27"/>
      <c r="S71" s="27"/>
      <c r="T71" s="27"/>
      <c r="U71" s="27"/>
      <c r="V71" s="27"/>
      <c r="W71" s="13" t="s">
        <v>1960</v>
      </c>
      <c r="X71" s="13" t="s">
        <v>52</v>
      </c>
      <c r="Y71" s="1" t="s">
        <v>52</v>
      </c>
      <c r="Z71" s="1" t="s">
        <v>52</v>
      </c>
      <c r="AA71" s="28"/>
      <c r="AB71" s="1" t="s">
        <v>52</v>
      </c>
    </row>
    <row r="72" spans="1:28" ht="30" customHeight="1" x14ac:dyDescent="0.3">
      <c r="A72" s="13" t="s">
        <v>1312</v>
      </c>
      <c r="B72" s="13" t="s">
        <v>1261</v>
      </c>
      <c r="C72" s="13" t="s">
        <v>1311</v>
      </c>
      <c r="D72" s="26" t="s">
        <v>122</v>
      </c>
      <c r="E72" s="27"/>
      <c r="F72" s="13"/>
      <c r="G72" s="27"/>
      <c r="H72" s="13"/>
      <c r="I72" s="27"/>
      <c r="J72" s="13"/>
      <c r="K72" s="27"/>
      <c r="L72" s="13"/>
      <c r="M72" s="27"/>
      <c r="N72" s="13"/>
      <c r="O72" s="27"/>
      <c r="P72" s="27"/>
      <c r="Q72" s="27"/>
      <c r="R72" s="27"/>
      <c r="S72" s="27"/>
      <c r="T72" s="27"/>
      <c r="U72" s="27"/>
      <c r="V72" s="27"/>
      <c r="W72" s="13" t="s">
        <v>1961</v>
      </c>
      <c r="X72" s="13" t="s">
        <v>52</v>
      </c>
      <c r="Y72" s="1" t="s">
        <v>52</v>
      </c>
      <c r="Z72" s="1" t="s">
        <v>52</v>
      </c>
      <c r="AA72" s="28"/>
      <c r="AB72" s="1" t="s">
        <v>52</v>
      </c>
    </row>
    <row r="73" spans="1:28" ht="30" customHeight="1" x14ac:dyDescent="0.3">
      <c r="A73" s="13" t="s">
        <v>1351</v>
      </c>
      <c r="B73" s="13" t="s">
        <v>1337</v>
      </c>
      <c r="C73" s="13" t="s">
        <v>1350</v>
      </c>
      <c r="D73" s="26" t="s">
        <v>98</v>
      </c>
      <c r="E73" s="27"/>
      <c r="F73" s="13"/>
      <c r="G73" s="27"/>
      <c r="H73" s="13"/>
      <c r="I73" s="27"/>
      <c r="J73" s="13"/>
      <c r="K73" s="27"/>
      <c r="L73" s="13"/>
      <c r="M73" s="27"/>
      <c r="N73" s="13"/>
      <c r="O73" s="27"/>
      <c r="P73" s="27"/>
      <c r="Q73" s="27"/>
      <c r="R73" s="27"/>
      <c r="S73" s="27"/>
      <c r="T73" s="27"/>
      <c r="U73" s="27"/>
      <c r="V73" s="27"/>
      <c r="W73" s="13" t="s">
        <v>1962</v>
      </c>
      <c r="X73" s="13" t="s">
        <v>52</v>
      </c>
      <c r="Y73" s="1" t="s">
        <v>52</v>
      </c>
      <c r="Z73" s="1" t="s">
        <v>52</v>
      </c>
      <c r="AA73" s="28"/>
      <c r="AB73" s="1" t="s">
        <v>52</v>
      </c>
    </row>
    <row r="74" spans="1:28" ht="30" customHeight="1" x14ac:dyDescent="0.3">
      <c r="A74" s="13" t="s">
        <v>1339</v>
      </c>
      <c r="B74" s="13" t="s">
        <v>1337</v>
      </c>
      <c r="C74" s="13" t="s">
        <v>1338</v>
      </c>
      <c r="D74" s="26" t="s">
        <v>98</v>
      </c>
      <c r="E74" s="27"/>
      <c r="F74" s="13"/>
      <c r="G74" s="27"/>
      <c r="H74" s="13"/>
      <c r="I74" s="27"/>
      <c r="J74" s="13"/>
      <c r="K74" s="27"/>
      <c r="L74" s="13"/>
      <c r="M74" s="27"/>
      <c r="N74" s="13"/>
      <c r="O74" s="27"/>
      <c r="P74" s="27"/>
      <c r="Q74" s="27"/>
      <c r="R74" s="27"/>
      <c r="S74" s="27"/>
      <c r="T74" s="27"/>
      <c r="U74" s="27"/>
      <c r="V74" s="27"/>
      <c r="W74" s="13" t="s">
        <v>1963</v>
      </c>
      <c r="X74" s="13" t="s">
        <v>52</v>
      </c>
      <c r="Y74" s="1" t="s">
        <v>52</v>
      </c>
      <c r="Z74" s="1" t="s">
        <v>52</v>
      </c>
      <c r="AA74" s="28"/>
      <c r="AB74" s="1" t="s">
        <v>52</v>
      </c>
    </row>
    <row r="75" spans="1:28" ht="30" customHeight="1" x14ac:dyDescent="0.3">
      <c r="A75" s="13" t="s">
        <v>1345</v>
      </c>
      <c r="B75" s="13" t="s">
        <v>1337</v>
      </c>
      <c r="C75" s="13" t="s">
        <v>1344</v>
      </c>
      <c r="D75" s="26" t="s">
        <v>98</v>
      </c>
      <c r="E75" s="27"/>
      <c r="F75" s="13"/>
      <c r="G75" s="27"/>
      <c r="H75" s="13"/>
      <c r="I75" s="27"/>
      <c r="J75" s="13"/>
      <c r="K75" s="27"/>
      <c r="L75" s="13"/>
      <c r="M75" s="27"/>
      <c r="N75" s="13"/>
      <c r="O75" s="27"/>
      <c r="P75" s="27"/>
      <c r="Q75" s="27"/>
      <c r="R75" s="27"/>
      <c r="S75" s="27"/>
      <c r="T75" s="27"/>
      <c r="U75" s="27"/>
      <c r="V75" s="27"/>
      <c r="W75" s="13" t="s">
        <v>1964</v>
      </c>
      <c r="X75" s="13" t="s">
        <v>52</v>
      </c>
      <c r="Y75" s="1" t="s">
        <v>52</v>
      </c>
      <c r="Z75" s="1" t="s">
        <v>52</v>
      </c>
      <c r="AA75" s="28"/>
      <c r="AB75" s="1" t="s">
        <v>52</v>
      </c>
    </row>
    <row r="76" spans="1:28" ht="30" customHeight="1" x14ac:dyDescent="0.3">
      <c r="A76" s="13" t="s">
        <v>1357</v>
      </c>
      <c r="B76" s="13" t="s">
        <v>1337</v>
      </c>
      <c r="C76" s="13" t="s">
        <v>1356</v>
      </c>
      <c r="D76" s="26" t="s">
        <v>98</v>
      </c>
      <c r="E76" s="27"/>
      <c r="F76" s="13"/>
      <c r="G76" s="27"/>
      <c r="H76" s="13"/>
      <c r="I76" s="27"/>
      <c r="J76" s="13"/>
      <c r="K76" s="27"/>
      <c r="L76" s="13"/>
      <c r="M76" s="27"/>
      <c r="N76" s="13"/>
      <c r="O76" s="27"/>
      <c r="P76" s="27"/>
      <c r="Q76" s="27"/>
      <c r="R76" s="27"/>
      <c r="S76" s="27"/>
      <c r="T76" s="27"/>
      <c r="U76" s="27"/>
      <c r="V76" s="27"/>
      <c r="W76" s="13" t="s">
        <v>1965</v>
      </c>
      <c r="X76" s="13" t="s">
        <v>52</v>
      </c>
      <c r="Y76" s="1" t="s">
        <v>52</v>
      </c>
      <c r="Z76" s="1" t="s">
        <v>52</v>
      </c>
      <c r="AA76" s="28"/>
      <c r="AB76" s="1" t="s">
        <v>52</v>
      </c>
    </row>
    <row r="77" spans="1:28" ht="30" customHeight="1" x14ac:dyDescent="0.3">
      <c r="A77" s="13" t="s">
        <v>1363</v>
      </c>
      <c r="B77" s="13" t="s">
        <v>1337</v>
      </c>
      <c r="C77" s="13" t="s">
        <v>1362</v>
      </c>
      <c r="D77" s="26" t="s">
        <v>98</v>
      </c>
      <c r="E77" s="27"/>
      <c r="F77" s="13"/>
      <c r="G77" s="27"/>
      <c r="H77" s="13"/>
      <c r="I77" s="27"/>
      <c r="J77" s="13"/>
      <c r="K77" s="27"/>
      <c r="L77" s="13"/>
      <c r="M77" s="27"/>
      <c r="N77" s="13"/>
      <c r="O77" s="27"/>
      <c r="P77" s="27"/>
      <c r="Q77" s="27"/>
      <c r="R77" s="27"/>
      <c r="S77" s="27"/>
      <c r="T77" s="27"/>
      <c r="U77" s="27"/>
      <c r="V77" s="27"/>
      <c r="W77" s="13" t="s">
        <v>1966</v>
      </c>
      <c r="X77" s="13" t="s">
        <v>52</v>
      </c>
      <c r="Y77" s="1" t="s">
        <v>52</v>
      </c>
      <c r="Z77" s="1" t="s">
        <v>52</v>
      </c>
      <c r="AA77" s="28"/>
      <c r="AB77" s="1" t="s">
        <v>52</v>
      </c>
    </row>
    <row r="78" spans="1:28" ht="30" customHeight="1" x14ac:dyDescent="0.3">
      <c r="A78" s="13" t="s">
        <v>583</v>
      </c>
      <c r="B78" s="13" t="s">
        <v>581</v>
      </c>
      <c r="C78" s="13" t="s">
        <v>582</v>
      </c>
      <c r="D78" s="26" t="s">
        <v>98</v>
      </c>
      <c r="E78" s="27"/>
      <c r="F78" s="13"/>
      <c r="G78" s="27"/>
      <c r="H78" s="13"/>
      <c r="I78" s="27"/>
      <c r="J78" s="13"/>
      <c r="K78" s="27"/>
      <c r="L78" s="13"/>
      <c r="M78" s="27"/>
      <c r="N78" s="13"/>
      <c r="O78" s="27"/>
      <c r="P78" s="27"/>
      <c r="Q78" s="27"/>
      <c r="R78" s="27"/>
      <c r="S78" s="27"/>
      <c r="T78" s="27"/>
      <c r="U78" s="27"/>
      <c r="V78" s="27"/>
      <c r="W78" s="13" t="s">
        <v>1967</v>
      </c>
      <c r="X78" s="13" t="s">
        <v>52</v>
      </c>
      <c r="Y78" s="1" t="s">
        <v>52</v>
      </c>
      <c r="Z78" s="1" t="s">
        <v>52</v>
      </c>
      <c r="AA78" s="28"/>
      <c r="AB78" s="1" t="s">
        <v>52</v>
      </c>
    </row>
    <row r="79" spans="1:28" ht="30" customHeight="1" x14ac:dyDescent="0.3">
      <c r="A79" s="13" t="s">
        <v>1240</v>
      </c>
      <c r="B79" s="13" t="s">
        <v>1238</v>
      </c>
      <c r="C79" s="13" t="s">
        <v>1239</v>
      </c>
      <c r="D79" s="26" t="s">
        <v>557</v>
      </c>
      <c r="E79" s="27"/>
      <c r="F79" s="13"/>
      <c r="G79" s="27"/>
      <c r="H79" s="13"/>
      <c r="I79" s="27"/>
      <c r="J79" s="13"/>
      <c r="K79" s="27"/>
      <c r="L79" s="13"/>
      <c r="M79" s="27"/>
      <c r="N79" s="13"/>
      <c r="O79" s="27"/>
      <c r="P79" s="27"/>
      <c r="Q79" s="27"/>
      <c r="R79" s="27"/>
      <c r="S79" s="27"/>
      <c r="T79" s="27"/>
      <c r="U79" s="27"/>
      <c r="V79" s="27"/>
      <c r="W79" s="13" t="s">
        <v>1968</v>
      </c>
      <c r="X79" s="13" t="s">
        <v>52</v>
      </c>
      <c r="Y79" s="1" t="s">
        <v>52</v>
      </c>
      <c r="Z79" s="1" t="s">
        <v>52</v>
      </c>
      <c r="AA79" s="28"/>
      <c r="AB79" s="1" t="s">
        <v>52</v>
      </c>
    </row>
    <row r="80" spans="1:28" ht="30" customHeight="1" x14ac:dyDescent="0.3">
      <c r="A80" s="13" t="s">
        <v>1249</v>
      </c>
      <c r="B80" s="13" t="s">
        <v>1247</v>
      </c>
      <c r="C80" s="13" t="s">
        <v>1248</v>
      </c>
      <c r="D80" s="26" t="s">
        <v>122</v>
      </c>
      <c r="E80" s="27"/>
      <c r="F80" s="13"/>
      <c r="G80" s="27"/>
      <c r="H80" s="13"/>
      <c r="I80" s="27"/>
      <c r="J80" s="13"/>
      <c r="K80" s="27"/>
      <c r="L80" s="13"/>
      <c r="M80" s="27"/>
      <c r="N80" s="13"/>
      <c r="O80" s="27"/>
      <c r="P80" s="27"/>
      <c r="Q80" s="27"/>
      <c r="R80" s="27"/>
      <c r="S80" s="27"/>
      <c r="T80" s="27"/>
      <c r="U80" s="27"/>
      <c r="V80" s="27"/>
      <c r="W80" s="13" t="s">
        <v>1969</v>
      </c>
      <c r="X80" s="13" t="s">
        <v>52</v>
      </c>
      <c r="Y80" s="1" t="s">
        <v>52</v>
      </c>
      <c r="Z80" s="1" t="s">
        <v>52</v>
      </c>
      <c r="AA80" s="28"/>
      <c r="AB80" s="1" t="s">
        <v>52</v>
      </c>
    </row>
    <row r="81" spans="1:28" ht="30" customHeight="1" x14ac:dyDescent="0.3">
      <c r="A81" s="13" t="s">
        <v>1094</v>
      </c>
      <c r="B81" s="13" t="s">
        <v>1092</v>
      </c>
      <c r="C81" s="13" t="s">
        <v>1093</v>
      </c>
      <c r="D81" s="26" t="s">
        <v>122</v>
      </c>
      <c r="E81" s="27"/>
      <c r="F81" s="13"/>
      <c r="G81" s="27"/>
      <c r="H81" s="13"/>
      <c r="I81" s="27"/>
      <c r="J81" s="13"/>
      <c r="K81" s="27"/>
      <c r="L81" s="13"/>
      <c r="M81" s="27"/>
      <c r="N81" s="13"/>
      <c r="O81" s="27"/>
      <c r="P81" s="27"/>
      <c r="Q81" s="27"/>
      <c r="R81" s="27"/>
      <c r="S81" s="27"/>
      <c r="T81" s="27"/>
      <c r="U81" s="27"/>
      <c r="V81" s="27"/>
      <c r="W81" s="13" t="s">
        <v>1970</v>
      </c>
      <c r="X81" s="13" t="s">
        <v>52</v>
      </c>
      <c r="Y81" s="1" t="s">
        <v>52</v>
      </c>
      <c r="Z81" s="1" t="s">
        <v>52</v>
      </c>
      <c r="AA81" s="28"/>
      <c r="AB81" s="1" t="s">
        <v>52</v>
      </c>
    </row>
    <row r="82" spans="1:28" ht="30" customHeight="1" x14ac:dyDescent="0.3">
      <c r="A82" s="13" t="s">
        <v>1129</v>
      </c>
      <c r="B82" s="13" t="s">
        <v>1127</v>
      </c>
      <c r="C82" s="13" t="s">
        <v>1128</v>
      </c>
      <c r="D82" s="26" t="s">
        <v>122</v>
      </c>
      <c r="E82" s="27"/>
      <c r="F82" s="13"/>
      <c r="G82" s="27"/>
      <c r="H82" s="13"/>
      <c r="I82" s="27"/>
      <c r="J82" s="13"/>
      <c r="K82" s="27"/>
      <c r="L82" s="13"/>
      <c r="M82" s="27"/>
      <c r="N82" s="13"/>
      <c r="O82" s="27"/>
      <c r="P82" s="27"/>
      <c r="Q82" s="27"/>
      <c r="R82" s="27"/>
      <c r="S82" s="27"/>
      <c r="T82" s="27"/>
      <c r="U82" s="27"/>
      <c r="V82" s="27"/>
      <c r="W82" s="13" t="s">
        <v>1971</v>
      </c>
      <c r="X82" s="13" t="s">
        <v>52</v>
      </c>
      <c r="Y82" s="1" t="s">
        <v>52</v>
      </c>
      <c r="Z82" s="1" t="s">
        <v>52</v>
      </c>
      <c r="AA82" s="28"/>
      <c r="AB82" s="1" t="s">
        <v>52</v>
      </c>
    </row>
    <row r="83" spans="1:28" ht="30" customHeight="1" x14ac:dyDescent="0.3">
      <c r="A83" s="13" t="s">
        <v>1137</v>
      </c>
      <c r="B83" s="13" t="s">
        <v>1127</v>
      </c>
      <c r="C83" s="13" t="s">
        <v>1136</v>
      </c>
      <c r="D83" s="26" t="s">
        <v>122</v>
      </c>
      <c r="E83" s="27"/>
      <c r="F83" s="13"/>
      <c r="G83" s="27"/>
      <c r="H83" s="13"/>
      <c r="I83" s="27"/>
      <c r="J83" s="13"/>
      <c r="K83" s="27"/>
      <c r="L83" s="13"/>
      <c r="M83" s="27"/>
      <c r="N83" s="13"/>
      <c r="O83" s="27"/>
      <c r="P83" s="27"/>
      <c r="Q83" s="27"/>
      <c r="R83" s="27"/>
      <c r="S83" s="27"/>
      <c r="T83" s="27"/>
      <c r="U83" s="27"/>
      <c r="V83" s="27"/>
      <c r="W83" s="13" t="s">
        <v>1972</v>
      </c>
      <c r="X83" s="13" t="s">
        <v>52</v>
      </c>
      <c r="Y83" s="1" t="s">
        <v>52</v>
      </c>
      <c r="Z83" s="1" t="s">
        <v>52</v>
      </c>
      <c r="AA83" s="28"/>
      <c r="AB83" s="1" t="s">
        <v>52</v>
      </c>
    </row>
    <row r="84" spans="1:28" ht="30" customHeight="1" x14ac:dyDescent="0.3">
      <c r="A84" s="13" t="s">
        <v>1145</v>
      </c>
      <c r="B84" s="13" t="s">
        <v>1127</v>
      </c>
      <c r="C84" s="13" t="s">
        <v>1144</v>
      </c>
      <c r="D84" s="26" t="s">
        <v>122</v>
      </c>
      <c r="E84" s="27"/>
      <c r="F84" s="13"/>
      <c r="G84" s="27"/>
      <c r="H84" s="13"/>
      <c r="I84" s="27"/>
      <c r="J84" s="13"/>
      <c r="K84" s="27"/>
      <c r="L84" s="13"/>
      <c r="M84" s="27"/>
      <c r="N84" s="13"/>
      <c r="O84" s="27"/>
      <c r="P84" s="27"/>
      <c r="Q84" s="27"/>
      <c r="R84" s="27"/>
      <c r="S84" s="27"/>
      <c r="T84" s="27"/>
      <c r="U84" s="27"/>
      <c r="V84" s="27"/>
      <c r="W84" s="13" t="s">
        <v>1973</v>
      </c>
      <c r="X84" s="13" t="s">
        <v>52</v>
      </c>
      <c r="Y84" s="1" t="s">
        <v>52</v>
      </c>
      <c r="Z84" s="1" t="s">
        <v>52</v>
      </c>
      <c r="AA84" s="28"/>
      <c r="AB84" s="1" t="s">
        <v>52</v>
      </c>
    </row>
    <row r="85" spans="1:28" ht="30" customHeight="1" x14ac:dyDescent="0.3">
      <c r="A85" s="13" t="s">
        <v>1153</v>
      </c>
      <c r="B85" s="13" t="s">
        <v>1127</v>
      </c>
      <c r="C85" s="13" t="s">
        <v>1152</v>
      </c>
      <c r="D85" s="26" t="s">
        <v>122</v>
      </c>
      <c r="E85" s="27"/>
      <c r="F85" s="13"/>
      <c r="G85" s="27"/>
      <c r="H85" s="13"/>
      <c r="I85" s="27"/>
      <c r="J85" s="13"/>
      <c r="K85" s="27"/>
      <c r="L85" s="13"/>
      <c r="M85" s="27"/>
      <c r="N85" s="13"/>
      <c r="O85" s="27"/>
      <c r="P85" s="27"/>
      <c r="Q85" s="27"/>
      <c r="R85" s="27"/>
      <c r="S85" s="27"/>
      <c r="T85" s="27"/>
      <c r="U85" s="27"/>
      <c r="V85" s="27"/>
      <c r="W85" s="13" t="s">
        <v>1974</v>
      </c>
      <c r="X85" s="13" t="s">
        <v>52</v>
      </c>
      <c r="Y85" s="1" t="s">
        <v>52</v>
      </c>
      <c r="Z85" s="1" t="s">
        <v>52</v>
      </c>
      <c r="AA85" s="28"/>
      <c r="AB85" s="1" t="s">
        <v>52</v>
      </c>
    </row>
    <row r="86" spans="1:28" ht="30" customHeight="1" x14ac:dyDescent="0.3">
      <c r="A86" s="13" t="s">
        <v>1168</v>
      </c>
      <c r="B86" s="13" t="s">
        <v>1166</v>
      </c>
      <c r="C86" s="13" t="s">
        <v>1167</v>
      </c>
      <c r="D86" s="26" t="s">
        <v>122</v>
      </c>
      <c r="E86" s="27"/>
      <c r="F86" s="13"/>
      <c r="G86" s="27"/>
      <c r="H86" s="13"/>
      <c r="I86" s="27"/>
      <c r="J86" s="13"/>
      <c r="K86" s="27"/>
      <c r="L86" s="13"/>
      <c r="M86" s="27"/>
      <c r="N86" s="13"/>
      <c r="O86" s="27"/>
      <c r="P86" s="27"/>
      <c r="Q86" s="27"/>
      <c r="R86" s="27"/>
      <c r="S86" s="27"/>
      <c r="T86" s="27"/>
      <c r="U86" s="27"/>
      <c r="V86" s="27"/>
      <c r="W86" s="13" t="s">
        <v>1975</v>
      </c>
      <c r="X86" s="13" t="s">
        <v>52</v>
      </c>
      <c r="Y86" s="1" t="s">
        <v>52</v>
      </c>
      <c r="Z86" s="1" t="s">
        <v>52</v>
      </c>
      <c r="AA86" s="28"/>
      <c r="AB86" s="1" t="s">
        <v>52</v>
      </c>
    </row>
    <row r="87" spans="1:28" ht="30" customHeight="1" x14ac:dyDescent="0.3">
      <c r="A87" s="13" t="s">
        <v>1176</v>
      </c>
      <c r="B87" s="13" t="s">
        <v>1166</v>
      </c>
      <c r="C87" s="13" t="s">
        <v>1175</v>
      </c>
      <c r="D87" s="26" t="s">
        <v>122</v>
      </c>
      <c r="E87" s="27"/>
      <c r="F87" s="13"/>
      <c r="G87" s="27"/>
      <c r="H87" s="13"/>
      <c r="I87" s="27"/>
      <c r="J87" s="13"/>
      <c r="K87" s="27"/>
      <c r="L87" s="13"/>
      <c r="M87" s="27"/>
      <c r="N87" s="13"/>
      <c r="O87" s="27"/>
      <c r="P87" s="27"/>
      <c r="Q87" s="27"/>
      <c r="R87" s="27"/>
      <c r="S87" s="27"/>
      <c r="T87" s="27"/>
      <c r="U87" s="27"/>
      <c r="V87" s="27"/>
      <c r="W87" s="13" t="s">
        <v>1976</v>
      </c>
      <c r="X87" s="13" t="s">
        <v>52</v>
      </c>
      <c r="Y87" s="1" t="s">
        <v>52</v>
      </c>
      <c r="Z87" s="1" t="s">
        <v>52</v>
      </c>
      <c r="AA87" s="28"/>
      <c r="AB87" s="1" t="s">
        <v>52</v>
      </c>
    </row>
    <row r="88" spans="1:28" ht="30" customHeight="1" x14ac:dyDescent="0.3">
      <c r="A88" s="13" t="s">
        <v>1192</v>
      </c>
      <c r="B88" s="13" t="s">
        <v>1166</v>
      </c>
      <c r="C88" s="13" t="s">
        <v>1191</v>
      </c>
      <c r="D88" s="26" t="s">
        <v>122</v>
      </c>
      <c r="E88" s="27"/>
      <c r="F88" s="13"/>
      <c r="G88" s="27"/>
      <c r="H88" s="13"/>
      <c r="I88" s="27"/>
      <c r="J88" s="13"/>
      <c r="K88" s="27"/>
      <c r="L88" s="13"/>
      <c r="M88" s="27"/>
      <c r="N88" s="13"/>
      <c r="O88" s="27"/>
      <c r="P88" s="27"/>
      <c r="Q88" s="27"/>
      <c r="R88" s="27"/>
      <c r="S88" s="27"/>
      <c r="T88" s="27"/>
      <c r="U88" s="27"/>
      <c r="V88" s="27"/>
      <c r="W88" s="13" t="s">
        <v>1977</v>
      </c>
      <c r="X88" s="13" t="s">
        <v>52</v>
      </c>
      <c r="Y88" s="1" t="s">
        <v>52</v>
      </c>
      <c r="Z88" s="1" t="s">
        <v>52</v>
      </c>
      <c r="AA88" s="28"/>
      <c r="AB88" s="1" t="s">
        <v>52</v>
      </c>
    </row>
    <row r="89" spans="1:28" ht="30" customHeight="1" x14ac:dyDescent="0.3">
      <c r="A89" s="13" t="s">
        <v>1184</v>
      </c>
      <c r="B89" s="13" t="s">
        <v>1166</v>
      </c>
      <c r="C89" s="13" t="s">
        <v>1183</v>
      </c>
      <c r="D89" s="26" t="s">
        <v>122</v>
      </c>
      <c r="E89" s="27"/>
      <c r="F89" s="13"/>
      <c r="G89" s="27"/>
      <c r="H89" s="13"/>
      <c r="I89" s="27"/>
      <c r="J89" s="13"/>
      <c r="K89" s="27"/>
      <c r="L89" s="13"/>
      <c r="M89" s="27"/>
      <c r="N89" s="13"/>
      <c r="O89" s="27"/>
      <c r="P89" s="27"/>
      <c r="Q89" s="27"/>
      <c r="R89" s="27"/>
      <c r="S89" s="27"/>
      <c r="T89" s="27"/>
      <c r="U89" s="27"/>
      <c r="V89" s="27"/>
      <c r="W89" s="13" t="s">
        <v>1978</v>
      </c>
      <c r="X89" s="13" t="s">
        <v>52</v>
      </c>
      <c r="Y89" s="1" t="s">
        <v>52</v>
      </c>
      <c r="Z89" s="1" t="s">
        <v>52</v>
      </c>
      <c r="AA89" s="28"/>
      <c r="AB89" s="1" t="s">
        <v>52</v>
      </c>
    </row>
    <row r="90" spans="1:28" ht="30" customHeight="1" x14ac:dyDescent="0.3">
      <c r="A90" s="13" t="s">
        <v>1371</v>
      </c>
      <c r="B90" s="13" t="s">
        <v>1369</v>
      </c>
      <c r="C90" s="13" t="s">
        <v>1370</v>
      </c>
      <c r="D90" s="26" t="s">
        <v>76</v>
      </c>
      <c r="E90" s="27"/>
      <c r="F90" s="13"/>
      <c r="G90" s="27"/>
      <c r="H90" s="13"/>
      <c r="I90" s="27"/>
      <c r="J90" s="13"/>
      <c r="K90" s="27"/>
      <c r="L90" s="13"/>
      <c r="M90" s="27"/>
      <c r="N90" s="13"/>
      <c r="O90" s="27"/>
      <c r="P90" s="27"/>
      <c r="Q90" s="27"/>
      <c r="R90" s="27"/>
      <c r="S90" s="27"/>
      <c r="T90" s="27"/>
      <c r="U90" s="27"/>
      <c r="V90" s="27"/>
      <c r="W90" s="13" t="s">
        <v>1979</v>
      </c>
      <c r="X90" s="13" t="s">
        <v>52</v>
      </c>
      <c r="Y90" s="1" t="s">
        <v>52</v>
      </c>
      <c r="Z90" s="1" t="s">
        <v>52</v>
      </c>
      <c r="AA90" s="28"/>
      <c r="AB90" s="1" t="s">
        <v>52</v>
      </c>
    </row>
    <row r="91" spans="1:28" ht="30" customHeight="1" x14ac:dyDescent="0.3">
      <c r="A91" s="13" t="s">
        <v>1379</v>
      </c>
      <c r="B91" s="13" t="s">
        <v>1369</v>
      </c>
      <c r="C91" s="13" t="s">
        <v>1378</v>
      </c>
      <c r="D91" s="26" t="s">
        <v>76</v>
      </c>
      <c r="E91" s="27"/>
      <c r="F91" s="13"/>
      <c r="G91" s="27"/>
      <c r="H91" s="13"/>
      <c r="I91" s="27"/>
      <c r="J91" s="13"/>
      <c r="K91" s="27"/>
      <c r="L91" s="13"/>
      <c r="M91" s="27"/>
      <c r="N91" s="13"/>
      <c r="O91" s="27"/>
      <c r="P91" s="27"/>
      <c r="Q91" s="27"/>
      <c r="R91" s="27"/>
      <c r="S91" s="27"/>
      <c r="T91" s="27"/>
      <c r="U91" s="27"/>
      <c r="V91" s="27"/>
      <c r="W91" s="13" t="s">
        <v>1980</v>
      </c>
      <c r="X91" s="13" t="s">
        <v>52</v>
      </c>
      <c r="Y91" s="1" t="s">
        <v>52</v>
      </c>
      <c r="Z91" s="1" t="s">
        <v>52</v>
      </c>
      <c r="AA91" s="28"/>
      <c r="AB91" s="1" t="s">
        <v>52</v>
      </c>
    </row>
    <row r="92" spans="1:28" ht="30" customHeight="1" x14ac:dyDescent="0.3">
      <c r="A92" s="13" t="s">
        <v>240</v>
      </c>
      <c r="B92" s="13" t="s">
        <v>235</v>
      </c>
      <c r="C92" s="13" t="s">
        <v>239</v>
      </c>
      <c r="D92" s="26" t="s">
        <v>98</v>
      </c>
      <c r="E92" s="27"/>
      <c r="F92" s="13"/>
      <c r="G92" s="27"/>
      <c r="H92" s="13"/>
      <c r="I92" s="27"/>
      <c r="J92" s="13"/>
      <c r="K92" s="27"/>
      <c r="L92" s="13"/>
      <c r="M92" s="27"/>
      <c r="N92" s="13"/>
      <c r="O92" s="27"/>
      <c r="P92" s="27"/>
      <c r="Q92" s="27"/>
      <c r="R92" s="27"/>
      <c r="S92" s="27"/>
      <c r="T92" s="27"/>
      <c r="U92" s="27"/>
      <c r="V92" s="27"/>
      <c r="W92" s="13" t="s">
        <v>1981</v>
      </c>
      <c r="X92" s="13" t="s">
        <v>52</v>
      </c>
      <c r="Y92" s="1" t="s">
        <v>52</v>
      </c>
      <c r="Z92" s="1" t="s">
        <v>52</v>
      </c>
      <c r="AA92" s="28"/>
      <c r="AB92" s="1" t="s">
        <v>52</v>
      </c>
    </row>
    <row r="93" spans="1:28" ht="30" customHeight="1" x14ac:dyDescent="0.3">
      <c r="A93" s="13" t="s">
        <v>243</v>
      </c>
      <c r="B93" s="13" t="s">
        <v>235</v>
      </c>
      <c r="C93" s="13" t="s">
        <v>242</v>
      </c>
      <c r="D93" s="26" t="s">
        <v>98</v>
      </c>
      <c r="E93" s="27"/>
      <c r="F93" s="13"/>
      <c r="G93" s="27"/>
      <c r="H93" s="13"/>
      <c r="I93" s="27"/>
      <c r="J93" s="13"/>
      <c r="K93" s="27"/>
      <c r="L93" s="13"/>
      <c r="M93" s="27"/>
      <c r="N93" s="13"/>
      <c r="O93" s="27"/>
      <c r="P93" s="27"/>
      <c r="Q93" s="27"/>
      <c r="R93" s="27"/>
      <c r="S93" s="27"/>
      <c r="T93" s="27"/>
      <c r="U93" s="27"/>
      <c r="V93" s="27"/>
      <c r="W93" s="13" t="s">
        <v>1982</v>
      </c>
      <c r="X93" s="13" t="s">
        <v>52</v>
      </c>
      <c r="Y93" s="1" t="s">
        <v>52</v>
      </c>
      <c r="Z93" s="1" t="s">
        <v>52</v>
      </c>
      <c r="AA93" s="28"/>
      <c r="AB93" s="1" t="s">
        <v>52</v>
      </c>
    </row>
    <row r="94" spans="1:28" ht="30" customHeight="1" x14ac:dyDescent="0.3">
      <c r="A94" s="13" t="s">
        <v>237</v>
      </c>
      <c r="B94" s="13" t="s">
        <v>235</v>
      </c>
      <c r="C94" s="13" t="s">
        <v>236</v>
      </c>
      <c r="D94" s="26" t="s">
        <v>98</v>
      </c>
      <c r="E94" s="27"/>
      <c r="F94" s="13"/>
      <c r="G94" s="27"/>
      <c r="H94" s="13"/>
      <c r="I94" s="27"/>
      <c r="J94" s="13"/>
      <c r="K94" s="27"/>
      <c r="L94" s="13"/>
      <c r="M94" s="27"/>
      <c r="N94" s="13"/>
      <c r="O94" s="27"/>
      <c r="P94" s="27"/>
      <c r="Q94" s="27"/>
      <c r="R94" s="27"/>
      <c r="S94" s="27"/>
      <c r="T94" s="27"/>
      <c r="U94" s="27"/>
      <c r="V94" s="27"/>
      <c r="W94" s="13" t="s">
        <v>1983</v>
      </c>
      <c r="X94" s="13" t="s">
        <v>52</v>
      </c>
      <c r="Y94" s="1" t="s">
        <v>52</v>
      </c>
      <c r="Z94" s="1" t="s">
        <v>52</v>
      </c>
      <c r="AA94" s="28"/>
      <c r="AB94" s="1" t="s">
        <v>52</v>
      </c>
    </row>
    <row r="95" spans="1:28" ht="30" customHeight="1" x14ac:dyDescent="0.3">
      <c r="A95" s="13" t="s">
        <v>246</v>
      </c>
      <c r="B95" s="13" t="s">
        <v>235</v>
      </c>
      <c r="C95" s="13" t="s">
        <v>245</v>
      </c>
      <c r="D95" s="26" t="s">
        <v>98</v>
      </c>
      <c r="E95" s="27"/>
      <c r="F95" s="13"/>
      <c r="G95" s="27"/>
      <c r="H95" s="13"/>
      <c r="I95" s="27"/>
      <c r="J95" s="13"/>
      <c r="K95" s="27"/>
      <c r="L95" s="13"/>
      <c r="M95" s="27"/>
      <c r="N95" s="13"/>
      <c r="O95" s="27"/>
      <c r="P95" s="27"/>
      <c r="Q95" s="27"/>
      <c r="R95" s="27"/>
      <c r="S95" s="27"/>
      <c r="T95" s="27"/>
      <c r="U95" s="27"/>
      <c r="V95" s="27"/>
      <c r="W95" s="13" t="s">
        <v>1984</v>
      </c>
      <c r="X95" s="13" t="s">
        <v>52</v>
      </c>
      <c r="Y95" s="1" t="s">
        <v>52</v>
      </c>
      <c r="Z95" s="1" t="s">
        <v>52</v>
      </c>
      <c r="AA95" s="28"/>
      <c r="AB95" s="1" t="s">
        <v>52</v>
      </c>
    </row>
    <row r="96" spans="1:28" ht="30" customHeight="1" x14ac:dyDescent="0.3">
      <c r="A96" s="13" t="s">
        <v>249</v>
      </c>
      <c r="B96" s="13" t="s">
        <v>235</v>
      </c>
      <c r="C96" s="13" t="s">
        <v>248</v>
      </c>
      <c r="D96" s="26" t="s">
        <v>98</v>
      </c>
      <c r="E96" s="27"/>
      <c r="F96" s="13"/>
      <c r="G96" s="27"/>
      <c r="H96" s="13"/>
      <c r="I96" s="27"/>
      <c r="J96" s="13"/>
      <c r="K96" s="27"/>
      <c r="L96" s="13"/>
      <c r="M96" s="27"/>
      <c r="N96" s="13"/>
      <c r="O96" s="27"/>
      <c r="P96" s="27"/>
      <c r="Q96" s="27"/>
      <c r="R96" s="27"/>
      <c r="S96" s="27"/>
      <c r="T96" s="27"/>
      <c r="U96" s="27"/>
      <c r="V96" s="27"/>
      <c r="W96" s="13" t="s">
        <v>1985</v>
      </c>
      <c r="X96" s="13" t="s">
        <v>52</v>
      </c>
      <c r="Y96" s="1" t="s">
        <v>52</v>
      </c>
      <c r="Z96" s="1" t="s">
        <v>52</v>
      </c>
      <c r="AA96" s="28"/>
      <c r="AB96" s="1" t="s">
        <v>52</v>
      </c>
    </row>
    <row r="97" spans="1:28" ht="30" customHeight="1" x14ac:dyDescent="0.3">
      <c r="A97" s="13" t="s">
        <v>252</v>
      </c>
      <c r="B97" s="13" t="s">
        <v>235</v>
      </c>
      <c r="C97" s="13" t="s">
        <v>251</v>
      </c>
      <c r="D97" s="26" t="s">
        <v>98</v>
      </c>
      <c r="E97" s="27"/>
      <c r="F97" s="13"/>
      <c r="G97" s="27"/>
      <c r="H97" s="13"/>
      <c r="I97" s="27"/>
      <c r="J97" s="13"/>
      <c r="K97" s="27"/>
      <c r="L97" s="13"/>
      <c r="M97" s="27"/>
      <c r="N97" s="13"/>
      <c r="O97" s="27"/>
      <c r="P97" s="27"/>
      <c r="Q97" s="27"/>
      <c r="R97" s="27"/>
      <c r="S97" s="27"/>
      <c r="T97" s="27"/>
      <c r="U97" s="27"/>
      <c r="V97" s="27"/>
      <c r="W97" s="13" t="s">
        <v>1986</v>
      </c>
      <c r="X97" s="13" t="s">
        <v>52</v>
      </c>
      <c r="Y97" s="1" t="s">
        <v>52</v>
      </c>
      <c r="Z97" s="1" t="s">
        <v>52</v>
      </c>
      <c r="AA97" s="28"/>
      <c r="AB97" s="1" t="s">
        <v>52</v>
      </c>
    </row>
    <row r="98" spans="1:28" ht="30" customHeight="1" x14ac:dyDescent="0.3">
      <c r="A98" s="13" t="s">
        <v>902</v>
      </c>
      <c r="B98" s="13" t="s">
        <v>235</v>
      </c>
      <c r="C98" s="13" t="s">
        <v>901</v>
      </c>
      <c r="D98" s="26" t="s">
        <v>98</v>
      </c>
      <c r="E98" s="27"/>
      <c r="F98" s="13"/>
      <c r="G98" s="27"/>
      <c r="H98" s="13"/>
      <c r="I98" s="27"/>
      <c r="J98" s="13"/>
      <c r="K98" s="27"/>
      <c r="L98" s="13"/>
      <c r="M98" s="27"/>
      <c r="N98" s="13"/>
      <c r="O98" s="27"/>
      <c r="P98" s="27"/>
      <c r="Q98" s="27"/>
      <c r="R98" s="27"/>
      <c r="S98" s="27"/>
      <c r="T98" s="27"/>
      <c r="U98" s="27"/>
      <c r="V98" s="27"/>
      <c r="W98" s="13" t="s">
        <v>1987</v>
      </c>
      <c r="X98" s="13" t="s">
        <v>52</v>
      </c>
      <c r="Y98" s="1" t="s">
        <v>52</v>
      </c>
      <c r="Z98" s="1" t="s">
        <v>52</v>
      </c>
      <c r="AA98" s="28"/>
      <c r="AB98" s="1" t="s">
        <v>52</v>
      </c>
    </row>
    <row r="99" spans="1:28" ht="30" customHeight="1" x14ac:dyDescent="0.3">
      <c r="A99" s="13" t="s">
        <v>255</v>
      </c>
      <c r="B99" s="13" t="s">
        <v>235</v>
      </c>
      <c r="C99" s="13" t="s">
        <v>254</v>
      </c>
      <c r="D99" s="26" t="s">
        <v>98</v>
      </c>
      <c r="E99" s="27"/>
      <c r="F99" s="13"/>
      <c r="G99" s="27"/>
      <c r="H99" s="13"/>
      <c r="I99" s="27"/>
      <c r="J99" s="13"/>
      <c r="K99" s="27"/>
      <c r="L99" s="13"/>
      <c r="M99" s="27"/>
      <c r="N99" s="13"/>
      <c r="O99" s="27"/>
      <c r="P99" s="27"/>
      <c r="Q99" s="27"/>
      <c r="R99" s="27"/>
      <c r="S99" s="27"/>
      <c r="T99" s="27"/>
      <c r="U99" s="27"/>
      <c r="V99" s="27"/>
      <c r="W99" s="13" t="s">
        <v>1988</v>
      </c>
      <c r="X99" s="13" t="s">
        <v>52</v>
      </c>
      <c r="Y99" s="1" t="s">
        <v>52</v>
      </c>
      <c r="Z99" s="1" t="s">
        <v>52</v>
      </c>
      <c r="AA99" s="28"/>
      <c r="AB99" s="1" t="s">
        <v>52</v>
      </c>
    </row>
    <row r="100" spans="1:28" ht="30" customHeight="1" x14ac:dyDescent="0.3">
      <c r="A100" s="13" t="s">
        <v>258</v>
      </c>
      <c r="B100" s="13" t="s">
        <v>235</v>
      </c>
      <c r="C100" s="13" t="s">
        <v>257</v>
      </c>
      <c r="D100" s="26" t="s">
        <v>98</v>
      </c>
      <c r="E100" s="27"/>
      <c r="F100" s="13"/>
      <c r="G100" s="27"/>
      <c r="H100" s="13"/>
      <c r="I100" s="27"/>
      <c r="J100" s="13"/>
      <c r="K100" s="27"/>
      <c r="L100" s="13"/>
      <c r="M100" s="27"/>
      <c r="N100" s="13"/>
      <c r="O100" s="27"/>
      <c r="P100" s="27"/>
      <c r="Q100" s="27"/>
      <c r="R100" s="27"/>
      <c r="S100" s="27"/>
      <c r="T100" s="27"/>
      <c r="U100" s="27"/>
      <c r="V100" s="27"/>
      <c r="W100" s="13" t="s">
        <v>1989</v>
      </c>
      <c r="X100" s="13" t="s">
        <v>52</v>
      </c>
      <c r="Y100" s="1" t="s">
        <v>52</v>
      </c>
      <c r="Z100" s="1" t="s">
        <v>52</v>
      </c>
      <c r="AA100" s="28"/>
      <c r="AB100" s="1" t="s">
        <v>52</v>
      </c>
    </row>
    <row r="101" spans="1:28" ht="30" customHeight="1" x14ac:dyDescent="0.3">
      <c r="A101" s="13" t="s">
        <v>261</v>
      </c>
      <c r="B101" s="13" t="s">
        <v>235</v>
      </c>
      <c r="C101" s="13" t="s">
        <v>260</v>
      </c>
      <c r="D101" s="26" t="s">
        <v>98</v>
      </c>
      <c r="E101" s="27"/>
      <c r="F101" s="13"/>
      <c r="G101" s="27"/>
      <c r="H101" s="13"/>
      <c r="I101" s="27"/>
      <c r="J101" s="13"/>
      <c r="K101" s="27"/>
      <c r="L101" s="13"/>
      <c r="M101" s="27"/>
      <c r="N101" s="13"/>
      <c r="O101" s="27"/>
      <c r="P101" s="27"/>
      <c r="Q101" s="27"/>
      <c r="R101" s="27"/>
      <c r="S101" s="27"/>
      <c r="T101" s="27"/>
      <c r="U101" s="27"/>
      <c r="V101" s="27"/>
      <c r="W101" s="13" t="s">
        <v>1990</v>
      </c>
      <c r="X101" s="13" t="s">
        <v>52</v>
      </c>
      <c r="Y101" s="1" t="s">
        <v>52</v>
      </c>
      <c r="Z101" s="1" t="s">
        <v>52</v>
      </c>
      <c r="AA101" s="28"/>
      <c r="AB101" s="1" t="s">
        <v>52</v>
      </c>
    </row>
    <row r="102" spans="1:28" ht="30" customHeight="1" x14ac:dyDescent="0.3">
      <c r="A102" s="13" t="s">
        <v>264</v>
      </c>
      <c r="B102" s="13" t="s">
        <v>235</v>
      </c>
      <c r="C102" s="13" t="s">
        <v>263</v>
      </c>
      <c r="D102" s="26" t="s">
        <v>98</v>
      </c>
      <c r="E102" s="27"/>
      <c r="F102" s="13"/>
      <c r="G102" s="27"/>
      <c r="H102" s="13"/>
      <c r="I102" s="27"/>
      <c r="J102" s="13"/>
      <c r="K102" s="27"/>
      <c r="L102" s="13"/>
      <c r="M102" s="27"/>
      <c r="N102" s="13"/>
      <c r="O102" s="27"/>
      <c r="P102" s="27"/>
      <c r="Q102" s="27"/>
      <c r="R102" s="27"/>
      <c r="S102" s="27"/>
      <c r="T102" s="27"/>
      <c r="U102" s="27"/>
      <c r="V102" s="27"/>
      <c r="W102" s="13" t="s">
        <v>1991</v>
      </c>
      <c r="X102" s="13" t="s">
        <v>52</v>
      </c>
      <c r="Y102" s="1" t="s">
        <v>52</v>
      </c>
      <c r="Z102" s="1" t="s">
        <v>52</v>
      </c>
      <c r="AA102" s="28"/>
      <c r="AB102" s="1" t="s">
        <v>52</v>
      </c>
    </row>
    <row r="103" spans="1:28" ht="30" customHeight="1" x14ac:dyDescent="0.3">
      <c r="A103" s="13" t="s">
        <v>267</v>
      </c>
      <c r="B103" s="13" t="s">
        <v>235</v>
      </c>
      <c r="C103" s="13" t="s">
        <v>266</v>
      </c>
      <c r="D103" s="26" t="s">
        <v>98</v>
      </c>
      <c r="E103" s="27"/>
      <c r="F103" s="13"/>
      <c r="G103" s="27"/>
      <c r="H103" s="13"/>
      <c r="I103" s="27"/>
      <c r="J103" s="13"/>
      <c r="K103" s="27"/>
      <c r="L103" s="13"/>
      <c r="M103" s="27"/>
      <c r="N103" s="13"/>
      <c r="O103" s="27"/>
      <c r="P103" s="27"/>
      <c r="Q103" s="27"/>
      <c r="R103" s="27"/>
      <c r="S103" s="27"/>
      <c r="T103" s="27"/>
      <c r="U103" s="27"/>
      <c r="V103" s="27"/>
      <c r="W103" s="13" t="s">
        <v>1992</v>
      </c>
      <c r="X103" s="13" t="s">
        <v>52</v>
      </c>
      <c r="Y103" s="1" t="s">
        <v>52</v>
      </c>
      <c r="Z103" s="1" t="s">
        <v>52</v>
      </c>
      <c r="AA103" s="28"/>
      <c r="AB103" s="1" t="s">
        <v>52</v>
      </c>
    </row>
    <row r="104" spans="1:28" ht="30" customHeight="1" x14ac:dyDescent="0.3">
      <c r="A104" s="13" t="s">
        <v>270</v>
      </c>
      <c r="B104" s="13" t="s">
        <v>235</v>
      </c>
      <c r="C104" s="13" t="s">
        <v>269</v>
      </c>
      <c r="D104" s="26" t="s">
        <v>98</v>
      </c>
      <c r="E104" s="27"/>
      <c r="F104" s="13"/>
      <c r="G104" s="27"/>
      <c r="H104" s="13"/>
      <c r="I104" s="27"/>
      <c r="J104" s="13"/>
      <c r="K104" s="27"/>
      <c r="L104" s="13"/>
      <c r="M104" s="27"/>
      <c r="N104" s="13"/>
      <c r="O104" s="27"/>
      <c r="P104" s="27"/>
      <c r="Q104" s="27"/>
      <c r="R104" s="27"/>
      <c r="S104" s="27"/>
      <c r="T104" s="27"/>
      <c r="U104" s="27"/>
      <c r="V104" s="27"/>
      <c r="W104" s="13" t="s">
        <v>1993</v>
      </c>
      <c r="X104" s="13" t="s">
        <v>52</v>
      </c>
      <c r="Y104" s="1" t="s">
        <v>52</v>
      </c>
      <c r="Z104" s="1" t="s">
        <v>52</v>
      </c>
      <c r="AA104" s="28"/>
      <c r="AB104" s="1" t="s">
        <v>52</v>
      </c>
    </row>
    <row r="105" spans="1:28" ht="30" customHeight="1" x14ac:dyDescent="0.3">
      <c r="A105" s="13" t="s">
        <v>273</v>
      </c>
      <c r="B105" s="13" t="s">
        <v>235</v>
      </c>
      <c r="C105" s="13" t="s">
        <v>272</v>
      </c>
      <c r="D105" s="26" t="s">
        <v>98</v>
      </c>
      <c r="E105" s="27"/>
      <c r="F105" s="13"/>
      <c r="G105" s="27"/>
      <c r="H105" s="13"/>
      <c r="I105" s="27"/>
      <c r="J105" s="13"/>
      <c r="K105" s="27"/>
      <c r="L105" s="13"/>
      <c r="M105" s="27"/>
      <c r="N105" s="13"/>
      <c r="O105" s="27"/>
      <c r="P105" s="27"/>
      <c r="Q105" s="27"/>
      <c r="R105" s="27"/>
      <c r="S105" s="27"/>
      <c r="T105" s="27"/>
      <c r="U105" s="27"/>
      <c r="V105" s="27"/>
      <c r="W105" s="13" t="s">
        <v>1994</v>
      </c>
      <c r="X105" s="13" t="s">
        <v>52</v>
      </c>
      <c r="Y105" s="1" t="s">
        <v>52</v>
      </c>
      <c r="Z105" s="1" t="s">
        <v>52</v>
      </c>
      <c r="AA105" s="28"/>
      <c r="AB105" s="1" t="s">
        <v>52</v>
      </c>
    </row>
    <row r="106" spans="1:28" ht="30" customHeight="1" x14ac:dyDescent="0.3">
      <c r="A106" s="13" t="s">
        <v>276</v>
      </c>
      <c r="B106" s="13" t="s">
        <v>235</v>
      </c>
      <c r="C106" s="13" t="s">
        <v>275</v>
      </c>
      <c r="D106" s="26" t="s">
        <v>98</v>
      </c>
      <c r="E106" s="27"/>
      <c r="F106" s="13"/>
      <c r="G106" s="27"/>
      <c r="H106" s="13"/>
      <c r="I106" s="27"/>
      <c r="J106" s="13"/>
      <c r="K106" s="27"/>
      <c r="L106" s="13"/>
      <c r="M106" s="27"/>
      <c r="N106" s="13"/>
      <c r="O106" s="27"/>
      <c r="P106" s="27"/>
      <c r="Q106" s="27"/>
      <c r="R106" s="27"/>
      <c r="S106" s="27"/>
      <c r="T106" s="27"/>
      <c r="U106" s="27"/>
      <c r="V106" s="27"/>
      <c r="W106" s="13" t="s">
        <v>1995</v>
      </c>
      <c r="X106" s="13" t="s">
        <v>52</v>
      </c>
      <c r="Y106" s="1" t="s">
        <v>52</v>
      </c>
      <c r="Z106" s="1" t="s">
        <v>52</v>
      </c>
      <c r="AA106" s="28"/>
      <c r="AB106" s="1" t="s">
        <v>52</v>
      </c>
    </row>
    <row r="107" spans="1:28" ht="30" customHeight="1" x14ac:dyDescent="0.3">
      <c r="A107" s="13" t="s">
        <v>279</v>
      </c>
      <c r="B107" s="13" t="s">
        <v>235</v>
      </c>
      <c r="C107" s="13" t="s">
        <v>278</v>
      </c>
      <c r="D107" s="26" t="s">
        <v>98</v>
      </c>
      <c r="E107" s="27"/>
      <c r="F107" s="13"/>
      <c r="G107" s="27"/>
      <c r="H107" s="13"/>
      <c r="I107" s="27"/>
      <c r="J107" s="13"/>
      <c r="K107" s="27"/>
      <c r="L107" s="13"/>
      <c r="M107" s="27"/>
      <c r="N107" s="13"/>
      <c r="O107" s="27"/>
      <c r="P107" s="27"/>
      <c r="Q107" s="27"/>
      <c r="R107" s="27"/>
      <c r="S107" s="27"/>
      <c r="T107" s="27"/>
      <c r="U107" s="27"/>
      <c r="V107" s="27"/>
      <c r="W107" s="13" t="s">
        <v>1996</v>
      </c>
      <c r="X107" s="13" t="s">
        <v>52</v>
      </c>
      <c r="Y107" s="1" t="s">
        <v>52</v>
      </c>
      <c r="Z107" s="1" t="s">
        <v>52</v>
      </c>
      <c r="AA107" s="28"/>
      <c r="AB107" s="1" t="s">
        <v>52</v>
      </c>
    </row>
    <row r="108" spans="1:28" ht="30" customHeight="1" x14ac:dyDescent="0.3">
      <c r="A108" s="13" t="s">
        <v>282</v>
      </c>
      <c r="B108" s="13" t="s">
        <v>235</v>
      </c>
      <c r="C108" s="13" t="s">
        <v>281</v>
      </c>
      <c r="D108" s="26" t="s">
        <v>98</v>
      </c>
      <c r="E108" s="27"/>
      <c r="F108" s="13"/>
      <c r="G108" s="27"/>
      <c r="H108" s="13"/>
      <c r="I108" s="27"/>
      <c r="J108" s="13"/>
      <c r="K108" s="27"/>
      <c r="L108" s="13"/>
      <c r="M108" s="27"/>
      <c r="N108" s="13"/>
      <c r="O108" s="27"/>
      <c r="P108" s="27"/>
      <c r="Q108" s="27"/>
      <c r="R108" s="27"/>
      <c r="S108" s="27"/>
      <c r="T108" s="27"/>
      <c r="U108" s="27"/>
      <c r="V108" s="27"/>
      <c r="W108" s="13" t="s">
        <v>1997</v>
      </c>
      <c r="X108" s="13" t="s">
        <v>52</v>
      </c>
      <c r="Y108" s="1" t="s">
        <v>52</v>
      </c>
      <c r="Z108" s="1" t="s">
        <v>52</v>
      </c>
      <c r="AA108" s="28"/>
      <c r="AB108" s="1" t="s">
        <v>52</v>
      </c>
    </row>
    <row r="109" spans="1:28" ht="30" customHeight="1" x14ac:dyDescent="0.3">
      <c r="A109" s="13" t="s">
        <v>285</v>
      </c>
      <c r="B109" s="13" t="s">
        <v>235</v>
      </c>
      <c r="C109" s="13" t="s">
        <v>284</v>
      </c>
      <c r="D109" s="26" t="s">
        <v>98</v>
      </c>
      <c r="E109" s="27"/>
      <c r="F109" s="13"/>
      <c r="G109" s="27"/>
      <c r="H109" s="13"/>
      <c r="I109" s="27"/>
      <c r="J109" s="13"/>
      <c r="K109" s="27"/>
      <c r="L109" s="13"/>
      <c r="M109" s="27"/>
      <c r="N109" s="13"/>
      <c r="O109" s="27"/>
      <c r="P109" s="27"/>
      <c r="Q109" s="27"/>
      <c r="R109" s="27"/>
      <c r="S109" s="27"/>
      <c r="T109" s="27"/>
      <c r="U109" s="27"/>
      <c r="V109" s="27"/>
      <c r="W109" s="13" t="s">
        <v>1998</v>
      </c>
      <c r="X109" s="13" t="s">
        <v>52</v>
      </c>
      <c r="Y109" s="1" t="s">
        <v>52</v>
      </c>
      <c r="Z109" s="1" t="s">
        <v>52</v>
      </c>
      <c r="AA109" s="28"/>
      <c r="AB109" s="1" t="s">
        <v>52</v>
      </c>
    </row>
    <row r="110" spans="1:28" ht="30" customHeight="1" x14ac:dyDescent="0.3">
      <c r="A110" s="13" t="s">
        <v>288</v>
      </c>
      <c r="B110" s="13" t="s">
        <v>235</v>
      </c>
      <c r="C110" s="13" t="s">
        <v>287</v>
      </c>
      <c r="D110" s="26" t="s">
        <v>98</v>
      </c>
      <c r="E110" s="27"/>
      <c r="F110" s="13"/>
      <c r="G110" s="27"/>
      <c r="H110" s="13"/>
      <c r="I110" s="27"/>
      <c r="J110" s="13"/>
      <c r="K110" s="27"/>
      <c r="L110" s="13"/>
      <c r="M110" s="27"/>
      <c r="N110" s="13"/>
      <c r="O110" s="27"/>
      <c r="P110" s="27"/>
      <c r="Q110" s="27"/>
      <c r="R110" s="27"/>
      <c r="S110" s="27"/>
      <c r="T110" s="27"/>
      <c r="U110" s="27"/>
      <c r="V110" s="27"/>
      <c r="W110" s="13" t="s">
        <v>1999</v>
      </c>
      <c r="X110" s="13" t="s">
        <v>52</v>
      </c>
      <c r="Y110" s="1" t="s">
        <v>52</v>
      </c>
      <c r="Z110" s="1" t="s">
        <v>52</v>
      </c>
      <c r="AA110" s="28"/>
      <c r="AB110" s="1" t="s">
        <v>52</v>
      </c>
    </row>
    <row r="111" spans="1:28" ht="30" customHeight="1" x14ac:dyDescent="0.3">
      <c r="A111" s="13" t="s">
        <v>291</v>
      </c>
      <c r="B111" s="13" t="s">
        <v>235</v>
      </c>
      <c r="C111" s="13" t="s">
        <v>290</v>
      </c>
      <c r="D111" s="26" t="s">
        <v>98</v>
      </c>
      <c r="E111" s="27"/>
      <c r="F111" s="13"/>
      <c r="G111" s="27"/>
      <c r="H111" s="13"/>
      <c r="I111" s="27"/>
      <c r="J111" s="13"/>
      <c r="K111" s="27"/>
      <c r="L111" s="13"/>
      <c r="M111" s="27"/>
      <c r="N111" s="13"/>
      <c r="O111" s="27"/>
      <c r="P111" s="27"/>
      <c r="Q111" s="27"/>
      <c r="R111" s="27"/>
      <c r="S111" s="27"/>
      <c r="T111" s="27"/>
      <c r="U111" s="27"/>
      <c r="V111" s="27"/>
      <c r="W111" s="13" t="s">
        <v>2000</v>
      </c>
      <c r="X111" s="13" t="s">
        <v>52</v>
      </c>
      <c r="Y111" s="1" t="s">
        <v>52</v>
      </c>
      <c r="Z111" s="1" t="s">
        <v>52</v>
      </c>
      <c r="AA111" s="28"/>
      <c r="AB111" s="1" t="s">
        <v>52</v>
      </c>
    </row>
    <row r="112" spans="1:28" ht="30" customHeight="1" x14ac:dyDescent="0.3">
      <c r="A112" s="13" t="s">
        <v>294</v>
      </c>
      <c r="B112" s="13" t="s">
        <v>235</v>
      </c>
      <c r="C112" s="13" t="s">
        <v>293</v>
      </c>
      <c r="D112" s="26" t="s">
        <v>98</v>
      </c>
      <c r="E112" s="27"/>
      <c r="F112" s="13"/>
      <c r="G112" s="27"/>
      <c r="H112" s="13"/>
      <c r="I112" s="27"/>
      <c r="J112" s="13"/>
      <c r="K112" s="27"/>
      <c r="L112" s="13"/>
      <c r="M112" s="27"/>
      <c r="N112" s="13"/>
      <c r="O112" s="27"/>
      <c r="P112" s="27"/>
      <c r="Q112" s="27"/>
      <c r="R112" s="27"/>
      <c r="S112" s="27"/>
      <c r="T112" s="27"/>
      <c r="U112" s="27"/>
      <c r="V112" s="27"/>
      <c r="W112" s="13" t="s">
        <v>2001</v>
      </c>
      <c r="X112" s="13" t="s">
        <v>52</v>
      </c>
      <c r="Y112" s="1" t="s">
        <v>52</v>
      </c>
      <c r="Z112" s="1" t="s">
        <v>52</v>
      </c>
      <c r="AA112" s="28"/>
      <c r="AB112" s="1" t="s">
        <v>52</v>
      </c>
    </row>
    <row r="113" spans="1:28" ht="30" customHeight="1" x14ac:dyDescent="0.3">
      <c r="A113" s="13" t="s">
        <v>297</v>
      </c>
      <c r="B113" s="13" t="s">
        <v>235</v>
      </c>
      <c r="C113" s="13" t="s">
        <v>296</v>
      </c>
      <c r="D113" s="26" t="s">
        <v>98</v>
      </c>
      <c r="E113" s="27"/>
      <c r="F113" s="13"/>
      <c r="G113" s="27"/>
      <c r="H113" s="13"/>
      <c r="I113" s="27"/>
      <c r="J113" s="13"/>
      <c r="K113" s="27"/>
      <c r="L113" s="13"/>
      <c r="M113" s="27"/>
      <c r="N113" s="13"/>
      <c r="O113" s="27"/>
      <c r="P113" s="27"/>
      <c r="Q113" s="27"/>
      <c r="R113" s="27"/>
      <c r="S113" s="27"/>
      <c r="T113" s="27"/>
      <c r="U113" s="27"/>
      <c r="V113" s="27"/>
      <c r="W113" s="13" t="s">
        <v>2002</v>
      </c>
      <c r="X113" s="13" t="s">
        <v>52</v>
      </c>
      <c r="Y113" s="1" t="s">
        <v>52</v>
      </c>
      <c r="Z113" s="1" t="s">
        <v>52</v>
      </c>
      <c r="AA113" s="28"/>
      <c r="AB113" s="1" t="s">
        <v>52</v>
      </c>
    </row>
    <row r="114" spans="1:28" ht="30" customHeight="1" x14ac:dyDescent="0.3">
      <c r="A114" s="13" t="s">
        <v>300</v>
      </c>
      <c r="B114" s="13" t="s">
        <v>235</v>
      </c>
      <c r="C114" s="13" t="s">
        <v>299</v>
      </c>
      <c r="D114" s="26" t="s">
        <v>98</v>
      </c>
      <c r="E114" s="27"/>
      <c r="F114" s="13"/>
      <c r="G114" s="27"/>
      <c r="H114" s="13"/>
      <c r="I114" s="27"/>
      <c r="J114" s="13"/>
      <c r="K114" s="27"/>
      <c r="L114" s="13"/>
      <c r="M114" s="27"/>
      <c r="N114" s="13"/>
      <c r="O114" s="27"/>
      <c r="P114" s="27"/>
      <c r="Q114" s="27"/>
      <c r="R114" s="27"/>
      <c r="S114" s="27"/>
      <c r="T114" s="27"/>
      <c r="U114" s="27"/>
      <c r="V114" s="27"/>
      <c r="W114" s="13" t="s">
        <v>2003</v>
      </c>
      <c r="X114" s="13" t="s">
        <v>52</v>
      </c>
      <c r="Y114" s="1" t="s">
        <v>52</v>
      </c>
      <c r="Z114" s="1" t="s">
        <v>52</v>
      </c>
      <c r="AA114" s="28"/>
      <c r="AB114" s="1" t="s">
        <v>52</v>
      </c>
    </row>
    <row r="115" spans="1:28" ht="30" customHeight="1" x14ac:dyDescent="0.3">
      <c r="A115" s="13" t="s">
        <v>303</v>
      </c>
      <c r="B115" s="13" t="s">
        <v>235</v>
      </c>
      <c r="C115" s="13" t="s">
        <v>302</v>
      </c>
      <c r="D115" s="26" t="s">
        <v>98</v>
      </c>
      <c r="E115" s="27"/>
      <c r="F115" s="13"/>
      <c r="G115" s="27"/>
      <c r="H115" s="13"/>
      <c r="I115" s="27"/>
      <c r="J115" s="13"/>
      <c r="K115" s="27"/>
      <c r="L115" s="13"/>
      <c r="M115" s="27"/>
      <c r="N115" s="13"/>
      <c r="O115" s="27"/>
      <c r="P115" s="27"/>
      <c r="Q115" s="27"/>
      <c r="R115" s="27"/>
      <c r="S115" s="27"/>
      <c r="T115" s="27"/>
      <c r="U115" s="27"/>
      <c r="V115" s="27"/>
      <c r="W115" s="13" t="s">
        <v>2004</v>
      </c>
      <c r="X115" s="13" t="s">
        <v>52</v>
      </c>
      <c r="Y115" s="1" t="s">
        <v>52</v>
      </c>
      <c r="Z115" s="1" t="s">
        <v>52</v>
      </c>
      <c r="AA115" s="28"/>
      <c r="AB115" s="1" t="s">
        <v>52</v>
      </c>
    </row>
    <row r="116" spans="1:28" ht="30" customHeight="1" x14ac:dyDescent="0.3">
      <c r="A116" s="13" t="s">
        <v>306</v>
      </c>
      <c r="B116" s="13" t="s">
        <v>235</v>
      </c>
      <c r="C116" s="13" t="s">
        <v>305</v>
      </c>
      <c r="D116" s="26" t="s">
        <v>98</v>
      </c>
      <c r="E116" s="27"/>
      <c r="F116" s="13"/>
      <c r="G116" s="27"/>
      <c r="H116" s="13"/>
      <c r="I116" s="27"/>
      <c r="J116" s="13"/>
      <c r="K116" s="27"/>
      <c r="L116" s="13"/>
      <c r="M116" s="27"/>
      <c r="N116" s="13"/>
      <c r="O116" s="27"/>
      <c r="P116" s="27"/>
      <c r="Q116" s="27"/>
      <c r="R116" s="27"/>
      <c r="S116" s="27"/>
      <c r="T116" s="27"/>
      <c r="U116" s="27"/>
      <c r="V116" s="27"/>
      <c r="W116" s="13" t="s">
        <v>2005</v>
      </c>
      <c r="X116" s="13" t="s">
        <v>52</v>
      </c>
      <c r="Y116" s="1" t="s">
        <v>52</v>
      </c>
      <c r="Z116" s="1" t="s">
        <v>52</v>
      </c>
      <c r="AA116" s="28"/>
      <c r="AB116" s="1" t="s">
        <v>52</v>
      </c>
    </row>
    <row r="117" spans="1:28" ht="30" customHeight="1" x14ac:dyDescent="0.3">
      <c r="A117" s="13" t="s">
        <v>309</v>
      </c>
      <c r="B117" s="13" t="s">
        <v>235</v>
      </c>
      <c r="C117" s="13" t="s">
        <v>308</v>
      </c>
      <c r="D117" s="26" t="s">
        <v>98</v>
      </c>
      <c r="E117" s="27"/>
      <c r="F117" s="13"/>
      <c r="G117" s="27"/>
      <c r="H117" s="13"/>
      <c r="I117" s="27"/>
      <c r="J117" s="13"/>
      <c r="K117" s="27"/>
      <c r="L117" s="13"/>
      <c r="M117" s="27"/>
      <c r="N117" s="13"/>
      <c r="O117" s="27"/>
      <c r="P117" s="27"/>
      <c r="Q117" s="27"/>
      <c r="R117" s="27"/>
      <c r="S117" s="27"/>
      <c r="T117" s="27"/>
      <c r="U117" s="27"/>
      <c r="V117" s="27"/>
      <c r="W117" s="13" t="s">
        <v>2006</v>
      </c>
      <c r="X117" s="13" t="s">
        <v>52</v>
      </c>
      <c r="Y117" s="1" t="s">
        <v>52</v>
      </c>
      <c r="Z117" s="1" t="s">
        <v>52</v>
      </c>
      <c r="AA117" s="28"/>
      <c r="AB117" s="1" t="s">
        <v>52</v>
      </c>
    </row>
    <row r="118" spans="1:28" ht="30" customHeight="1" x14ac:dyDescent="0.3">
      <c r="A118" s="13" t="s">
        <v>312</v>
      </c>
      <c r="B118" s="13" t="s">
        <v>235</v>
      </c>
      <c r="C118" s="13" t="s">
        <v>311</v>
      </c>
      <c r="D118" s="26" t="s">
        <v>98</v>
      </c>
      <c r="E118" s="27"/>
      <c r="F118" s="13"/>
      <c r="G118" s="27"/>
      <c r="H118" s="13"/>
      <c r="I118" s="27"/>
      <c r="J118" s="13"/>
      <c r="K118" s="27"/>
      <c r="L118" s="13"/>
      <c r="M118" s="27"/>
      <c r="N118" s="13"/>
      <c r="O118" s="27"/>
      <c r="P118" s="27"/>
      <c r="Q118" s="27"/>
      <c r="R118" s="27"/>
      <c r="S118" s="27"/>
      <c r="T118" s="27"/>
      <c r="U118" s="27"/>
      <c r="V118" s="27"/>
      <c r="W118" s="13" t="s">
        <v>2007</v>
      </c>
      <c r="X118" s="13" t="s">
        <v>52</v>
      </c>
      <c r="Y118" s="1" t="s">
        <v>52</v>
      </c>
      <c r="Z118" s="1" t="s">
        <v>52</v>
      </c>
      <c r="AA118" s="28"/>
      <c r="AB118" s="1" t="s">
        <v>52</v>
      </c>
    </row>
    <row r="119" spans="1:28" ht="30" customHeight="1" x14ac:dyDescent="0.3">
      <c r="A119" s="13" t="s">
        <v>315</v>
      </c>
      <c r="B119" s="13" t="s">
        <v>235</v>
      </c>
      <c r="C119" s="13" t="s">
        <v>314</v>
      </c>
      <c r="D119" s="26" t="s">
        <v>98</v>
      </c>
      <c r="E119" s="27"/>
      <c r="F119" s="13"/>
      <c r="G119" s="27"/>
      <c r="H119" s="13"/>
      <c r="I119" s="27"/>
      <c r="J119" s="13"/>
      <c r="K119" s="27"/>
      <c r="L119" s="13"/>
      <c r="M119" s="27"/>
      <c r="N119" s="13"/>
      <c r="O119" s="27"/>
      <c r="P119" s="27"/>
      <c r="Q119" s="27"/>
      <c r="R119" s="27"/>
      <c r="S119" s="27"/>
      <c r="T119" s="27"/>
      <c r="U119" s="27"/>
      <c r="V119" s="27"/>
      <c r="W119" s="13" t="s">
        <v>2008</v>
      </c>
      <c r="X119" s="13" t="s">
        <v>52</v>
      </c>
      <c r="Y119" s="1" t="s">
        <v>52</v>
      </c>
      <c r="Z119" s="1" t="s">
        <v>52</v>
      </c>
      <c r="AA119" s="28"/>
      <c r="AB119" s="1" t="s">
        <v>52</v>
      </c>
    </row>
    <row r="120" spans="1:28" ht="30" customHeight="1" x14ac:dyDescent="0.3">
      <c r="A120" s="13" t="s">
        <v>318</v>
      </c>
      <c r="B120" s="13" t="s">
        <v>235</v>
      </c>
      <c r="C120" s="13" t="s">
        <v>317</v>
      </c>
      <c r="D120" s="26" t="s">
        <v>98</v>
      </c>
      <c r="E120" s="27"/>
      <c r="F120" s="13"/>
      <c r="G120" s="27"/>
      <c r="H120" s="13"/>
      <c r="I120" s="27"/>
      <c r="J120" s="13"/>
      <c r="K120" s="27"/>
      <c r="L120" s="13"/>
      <c r="M120" s="27"/>
      <c r="N120" s="13"/>
      <c r="O120" s="27"/>
      <c r="P120" s="27"/>
      <c r="Q120" s="27"/>
      <c r="R120" s="27"/>
      <c r="S120" s="27"/>
      <c r="T120" s="27"/>
      <c r="U120" s="27"/>
      <c r="V120" s="27"/>
      <c r="W120" s="13" t="s">
        <v>2009</v>
      </c>
      <c r="X120" s="13" t="s">
        <v>52</v>
      </c>
      <c r="Y120" s="1" t="s">
        <v>52</v>
      </c>
      <c r="Z120" s="1" t="s">
        <v>52</v>
      </c>
      <c r="AA120" s="28"/>
      <c r="AB120" s="1" t="s">
        <v>52</v>
      </c>
    </row>
    <row r="121" spans="1:28" ht="30" customHeight="1" x14ac:dyDescent="0.3">
      <c r="A121" s="13" t="s">
        <v>321</v>
      </c>
      <c r="B121" s="13" t="s">
        <v>235</v>
      </c>
      <c r="C121" s="13" t="s">
        <v>320</v>
      </c>
      <c r="D121" s="26" t="s">
        <v>98</v>
      </c>
      <c r="E121" s="27"/>
      <c r="F121" s="13"/>
      <c r="G121" s="27"/>
      <c r="H121" s="13"/>
      <c r="I121" s="27"/>
      <c r="J121" s="13"/>
      <c r="K121" s="27"/>
      <c r="L121" s="13"/>
      <c r="M121" s="27"/>
      <c r="N121" s="13"/>
      <c r="O121" s="27"/>
      <c r="P121" s="27"/>
      <c r="Q121" s="27"/>
      <c r="R121" s="27"/>
      <c r="S121" s="27"/>
      <c r="T121" s="27"/>
      <c r="U121" s="27"/>
      <c r="V121" s="27"/>
      <c r="W121" s="13" t="s">
        <v>2010</v>
      </c>
      <c r="X121" s="13" t="s">
        <v>52</v>
      </c>
      <c r="Y121" s="1" t="s">
        <v>52</v>
      </c>
      <c r="Z121" s="1" t="s">
        <v>52</v>
      </c>
      <c r="AA121" s="28"/>
      <c r="AB121" s="1" t="s">
        <v>52</v>
      </c>
    </row>
    <row r="122" spans="1:28" ht="30" customHeight="1" x14ac:dyDescent="0.3">
      <c r="A122" s="13" t="s">
        <v>324</v>
      </c>
      <c r="B122" s="13" t="s">
        <v>235</v>
      </c>
      <c r="C122" s="13" t="s">
        <v>323</v>
      </c>
      <c r="D122" s="26" t="s">
        <v>98</v>
      </c>
      <c r="E122" s="27"/>
      <c r="F122" s="13"/>
      <c r="G122" s="27"/>
      <c r="H122" s="13"/>
      <c r="I122" s="27"/>
      <c r="J122" s="13"/>
      <c r="K122" s="27"/>
      <c r="L122" s="13"/>
      <c r="M122" s="27"/>
      <c r="N122" s="13"/>
      <c r="O122" s="27"/>
      <c r="P122" s="27"/>
      <c r="Q122" s="27"/>
      <c r="R122" s="27"/>
      <c r="S122" s="27"/>
      <c r="T122" s="27"/>
      <c r="U122" s="27"/>
      <c r="V122" s="27"/>
      <c r="W122" s="13" t="s">
        <v>2011</v>
      </c>
      <c r="X122" s="13" t="s">
        <v>52</v>
      </c>
      <c r="Y122" s="1" t="s">
        <v>52</v>
      </c>
      <c r="Z122" s="1" t="s">
        <v>52</v>
      </c>
      <c r="AA122" s="28"/>
      <c r="AB122" s="1" t="s">
        <v>52</v>
      </c>
    </row>
    <row r="123" spans="1:28" ht="30" customHeight="1" x14ac:dyDescent="0.3">
      <c r="A123" s="13" t="s">
        <v>327</v>
      </c>
      <c r="B123" s="13" t="s">
        <v>235</v>
      </c>
      <c r="C123" s="13" t="s">
        <v>326</v>
      </c>
      <c r="D123" s="26" t="s">
        <v>98</v>
      </c>
      <c r="E123" s="27"/>
      <c r="F123" s="13"/>
      <c r="G123" s="27"/>
      <c r="H123" s="13"/>
      <c r="I123" s="27"/>
      <c r="J123" s="13"/>
      <c r="K123" s="27"/>
      <c r="L123" s="13"/>
      <c r="M123" s="27"/>
      <c r="N123" s="13"/>
      <c r="O123" s="27"/>
      <c r="P123" s="27"/>
      <c r="Q123" s="27"/>
      <c r="R123" s="27"/>
      <c r="S123" s="27"/>
      <c r="T123" s="27"/>
      <c r="U123" s="27"/>
      <c r="V123" s="27"/>
      <c r="W123" s="13" t="s">
        <v>2012</v>
      </c>
      <c r="X123" s="13" t="s">
        <v>52</v>
      </c>
      <c r="Y123" s="1" t="s">
        <v>52</v>
      </c>
      <c r="Z123" s="1" t="s">
        <v>52</v>
      </c>
      <c r="AA123" s="28"/>
      <c r="AB123" s="1" t="s">
        <v>52</v>
      </c>
    </row>
    <row r="124" spans="1:28" ht="30" customHeight="1" x14ac:dyDescent="0.3">
      <c r="A124" s="13" t="s">
        <v>330</v>
      </c>
      <c r="B124" s="13" t="s">
        <v>235</v>
      </c>
      <c r="C124" s="13" t="s">
        <v>329</v>
      </c>
      <c r="D124" s="26" t="s">
        <v>98</v>
      </c>
      <c r="E124" s="27"/>
      <c r="F124" s="13"/>
      <c r="G124" s="27"/>
      <c r="H124" s="13"/>
      <c r="I124" s="27"/>
      <c r="J124" s="13"/>
      <c r="K124" s="27"/>
      <c r="L124" s="13"/>
      <c r="M124" s="27"/>
      <c r="N124" s="13"/>
      <c r="O124" s="27"/>
      <c r="P124" s="27"/>
      <c r="Q124" s="27"/>
      <c r="R124" s="27"/>
      <c r="S124" s="27"/>
      <c r="T124" s="27"/>
      <c r="U124" s="27"/>
      <c r="V124" s="27"/>
      <c r="W124" s="13" t="s">
        <v>2013</v>
      </c>
      <c r="X124" s="13" t="s">
        <v>52</v>
      </c>
      <c r="Y124" s="1" t="s">
        <v>52</v>
      </c>
      <c r="Z124" s="1" t="s">
        <v>52</v>
      </c>
      <c r="AA124" s="28"/>
      <c r="AB124" s="1" t="s">
        <v>52</v>
      </c>
    </row>
    <row r="125" spans="1:28" ht="30" customHeight="1" x14ac:dyDescent="0.3">
      <c r="A125" s="13" t="s">
        <v>333</v>
      </c>
      <c r="B125" s="13" t="s">
        <v>235</v>
      </c>
      <c r="C125" s="13" t="s">
        <v>332</v>
      </c>
      <c r="D125" s="26" t="s">
        <v>98</v>
      </c>
      <c r="E125" s="27"/>
      <c r="F125" s="13"/>
      <c r="G125" s="27"/>
      <c r="H125" s="13"/>
      <c r="I125" s="27"/>
      <c r="J125" s="13"/>
      <c r="K125" s="27"/>
      <c r="L125" s="13"/>
      <c r="M125" s="27"/>
      <c r="N125" s="13"/>
      <c r="O125" s="27"/>
      <c r="P125" s="27"/>
      <c r="Q125" s="27"/>
      <c r="R125" s="27"/>
      <c r="S125" s="27"/>
      <c r="T125" s="27"/>
      <c r="U125" s="27"/>
      <c r="V125" s="27"/>
      <c r="W125" s="13" t="s">
        <v>2014</v>
      </c>
      <c r="X125" s="13" t="s">
        <v>52</v>
      </c>
      <c r="Y125" s="1" t="s">
        <v>52</v>
      </c>
      <c r="Z125" s="1" t="s">
        <v>52</v>
      </c>
      <c r="AA125" s="28"/>
      <c r="AB125" s="1" t="s">
        <v>52</v>
      </c>
    </row>
    <row r="126" spans="1:28" ht="30" customHeight="1" x14ac:dyDescent="0.3">
      <c r="A126" s="13" t="s">
        <v>1489</v>
      </c>
      <c r="B126" s="13" t="s">
        <v>1487</v>
      </c>
      <c r="C126" s="13" t="s">
        <v>1488</v>
      </c>
      <c r="D126" s="26" t="s">
        <v>98</v>
      </c>
      <c r="E126" s="27"/>
      <c r="F126" s="13"/>
      <c r="G126" s="27"/>
      <c r="H126" s="13"/>
      <c r="I126" s="27"/>
      <c r="J126" s="13"/>
      <c r="K126" s="27"/>
      <c r="L126" s="13"/>
      <c r="M126" s="27"/>
      <c r="N126" s="13"/>
      <c r="O126" s="27"/>
      <c r="P126" s="27"/>
      <c r="Q126" s="27"/>
      <c r="R126" s="27"/>
      <c r="S126" s="27"/>
      <c r="T126" s="27"/>
      <c r="U126" s="27"/>
      <c r="V126" s="27"/>
      <c r="W126" s="13" t="s">
        <v>2015</v>
      </c>
      <c r="X126" s="13" t="s">
        <v>52</v>
      </c>
      <c r="Y126" s="1" t="s">
        <v>52</v>
      </c>
      <c r="Z126" s="1" t="s">
        <v>52</v>
      </c>
      <c r="AA126" s="28"/>
      <c r="AB126" s="1" t="s">
        <v>52</v>
      </c>
    </row>
    <row r="127" spans="1:28" ht="30" customHeight="1" x14ac:dyDescent="0.3">
      <c r="A127" s="13" t="s">
        <v>409</v>
      </c>
      <c r="B127" s="13" t="s">
        <v>404</v>
      </c>
      <c r="C127" s="13" t="s">
        <v>408</v>
      </c>
      <c r="D127" s="26" t="s">
        <v>98</v>
      </c>
      <c r="E127" s="27"/>
      <c r="F127" s="13"/>
      <c r="G127" s="27"/>
      <c r="H127" s="13"/>
      <c r="I127" s="27"/>
      <c r="J127" s="13"/>
      <c r="K127" s="27"/>
      <c r="L127" s="13"/>
      <c r="M127" s="27"/>
      <c r="N127" s="13"/>
      <c r="O127" s="27"/>
      <c r="P127" s="27"/>
      <c r="Q127" s="27"/>
      <c r="R127" s="27"/>
      <c r="S127" s="27"/>
      <c r="T127" s="27"/>
      <c r="U127" s="27"/>
      <c r="V127" s="27"/>
      <c r="W127" s="13" t="s">
        <v>2016</v>
      </c>
      <c r="X127" s="13" t="s">
        <v>52</v>
      </c>
      <c r="Y127" s="1" t="s">
        <v>52</v>
      </c>
      <c r="Z127" s="1" t="s">
        <v>52</v>
      </c>
      <c r="AA127" s="28"/>
      <c r="AB127" s="1" t="s">
        <v>52</v>
      </c>
    </row>
    <row r="128" spans="1:28" ht="30" customHeight="1" x14ac:dyDescent="0.3">
      <c r="A128" s="13" t="s">
        <v>412</v>
      </c>
      <c r="B128" s="13" t="s">
        <v>404</v>
      </c>
      <c r="C128" s="13" t="s">
        <v>411</v>
      </c>
      <c r="D128" s="26" t="s">
        <v>98</v>
      </c>
      <c r="E128" s="27"/>
      <c r="F128" s="13"/>
      <c r="G128" s="27"/>
      <c r="H128" s="13"/>
      <c r="I128" s="27"/>
      <c r="J128" s="13"/>
      <c r="K128" s="27"/>
      <c r="L128" s="13"/>
      <c r="M128" s="27"/>
      <c r="N128" s="13"/>
      <c r="O128" s="27"/>
      <c r="P128" s="27"/>
      <c r="Q128" s="27"/>
      <c r="R128" s="27"/>
      <c r="S128" s="27"/>
      <c r="T128" s="27"/>
      <c r="U128" s="27"/>
      <c r="V128" s="27"/>
      <c r="W128" s="13" t="s">
        <v>2017</v>
      </c>
      <c r="X128" s="13" t="s">
        <v>52</v>
      </c>
      <c r="Y128" s="1" t="s">
        <v>52</v>
      </c>
      <c r="Z128" s="1" t="s">
        <v>52</v>
      </c>
      <c r="AA128" s="28"/>
      <c r="AB128" s="1" t="s">
        <v>52</v>
      </c>
    </row>
    <row r="129" spans="1:28" ht="30" customHeight="1" x14ac:dyDescent="0.3">
      <c r="A129" s="13" t="s">
        <v>415</v>
      </c>
      <c r="B129" s="13" t="s">
        <v>404</v>
      </c>
      <c r="C129" s="13" t="s">
        <v>414</v>
      </c>
      <c r="D129" s="26" t="s">
        <v>98</v>
      </c>
      <c r="E129" s="27"/>
      <c r="F129" s="13"/>
      <c r="G129" s="27"/>
      <c r="H129" s="13"/>
      <c r="I129" s="27"/>
      <c r="J129" s="13"/>
      <c r="K129" s="27"/>
      <c r="L129" s="13"/>
      <c r="M129" s="27"/>
      <c r="N129" s="13"/>
      <c r="O129" s="27"/>
      <c r="P129" s="27"/>
      <c r="Q129" s="27"/>
      <c r="R129" s="27"/>
      <c r="S129" s="27"/>
      <c r="T129" s="27"/>
      <c r="U129" s="27"/>
      <c r="V129" s="27"/>
      <c r="W129" s="13" t="s">
        <v>2018</v>
      </c>
      <c r="X129" s="13" t="s">
        <v>52</v>
      </c>
      <c r="Y129" s="1" t="s">
        <v>52</v>
      </c>
      <c r="Z129" s="1" t="s">
        <v>52</v>
      </c>
      <c r="AA129" s="28"/>
      <c r="AB129" s="1" t="s">
        <v>52</v>
      </c>
    </row>
    <row r="130" spans="1:28" ht="30" customHeight="1" x14ac:dyDescent="0.3">
      <c r="A130" s="13" t="s">
        <v>418</v>
      </c>
      <c r="B130" s="13" t="s">
        <v>404</v>
      </c>
      <c r="C130" s="13" t="s">
        <v>417</v>
      </c>
      <c r="D130" s="26" t="s">
        <v>98</v>
      </c>
      <c r="E130" s="27"/>
      <c r="F130" s="13"/>
      <c r="G130" s="27"/>
      <c r="H130" s="13"/>
      <c r="I130" s="27"/>
      <c r="J130" s="13"/>
      <c r="K130" s="27"/>
      <c r="L130" s="13"/>
      <c r="M130" s="27"/>
      <c r="N130" s="13"/>
      <c r="O130" s="27"/>
      <c r="P130" s="27"/>
      <c r="Q130" s="27"/>
      <c r="R130" s="27"/>
      <c r="S130" s="27"/>
      <c r="T130" s="27"/>
      <c r="U130" s="27"/>
      <c r="V130" s="27"/>
      <c r="W130" s="13" t="s">
        <v>2019</v>
      </c>
      <c r="X130" s="13" t="s">
        <v>52</v>
      </c>
      <c r="Y130" s="1" t="s">
        <v>52</v>
      </c>
      <c r="Z130" s="1" t="s">
        <v>52</v>
      </c>
      <c r="AA130" s="28"/>
      <c r="AB130" s="1" t="s">
        <v>52</v>
      </c>
    </row>
    <row r="131" spans="1:28" ht="30" customHeight="1" x14ac:dyDescent="0.3">
      <c r="A131" s="13" t="s">
        <v>421</v>
      </c>
      <c r="B131" s="13" t="s">
        <v>404</v>
      </c>
      <c r="C131" s="13" t="s">
        <v>420</v>
      </c>
      <c r="D131" s="26" t="s">
        <v>98</v>
      </c>
      <c r="E131" s="27"/>
      <c r="F131" s="13"/>
      <c r="G131" s="27"/>
      <c r="H131" s="13"/>
      <c r="I131" s="27"/>
      <c r="J131" s="13"/>
      <c r="K131" s="27"/>
      <c r="L131" s="13"/>
      <c r="M131" s="27"/>
      <c r="N131" s="13"/>
      <c r="O131" s="27"/>
      <c r="P131" s="27"/>
      <c r="Q131" s="27"/>
      <c r="R131" s="27"/>
      <c r="S131" s="27"/>
      <c r="T131" s="27"/>
      <c r="U131" s="27"/>
      <c r="V131" s="27"/>
      <c r="W131" s="13" t="s">
        <v>2020</v>
      </c>
      <c r="X131" s="13" t="s">
        <v>52</v>
      </c>
      <c r="Y131" s="1" t="s">
        <v>52</v>
      </c>
      <c r="Z131" s="1" t="s">
        <v>52</v>
      </c>
      <c r="AA131" s="28"/>
      <c r="AB131" s="1" t="s">
        <v>52</v>
      </c>
    </row>
    <row r="132" spans="1:28" ht="30" customHeight="1" x14ac:dyDescent="0.3">
      <c r="A132" s="13" t="s">
        <v>424</v>
      </c>
      <c r="B132" s="13" t="s">
        <v>404</v>
      </c>
      <c r="C132" s="13" t="s">
        <v>423</v>
      </c>
      <c r="D132" s="26" t="s">
        <v>98</v>
      </c>
      <c r="E132" s="27"/>
      <c r="F132" s="13"/>
      <c r="G132" s="27"/>
      <c r="H132" s="13"/>
      <c r="I132" s="27"/>
      <c r="J132" s="13"/>
      <c r="K132" s="27"/>
      <c r="L132" s="13"/>
      <c r="M132" s="27"/>
      <c r="N132" s="13"/>
      <c r="O132" s="27"/>
      <c r="P132" s="27"/>
      <c r="Q132" s="27"/>
      <c r="R132" s="27"/>
      <c r="S132" s="27"/>
      <c r="T132" s="27"/>
      <c r="U132" s="27"/>
      <c r="V132" s="27"/>
      <c r="W132" s="13" t="s">
        <v>2021</v>
      </c>
      <c r="X132" s="13" t="s">
        <v>52</v>
      </c>
      <c r="Y132" s="1" t="s">
        <v>52</v>
      </c>
      <c r="Z132" s="1" t="s">
        <v>52</v>
      </c>
      <c r="AA132" s="28"/>
      <c r="AB132" s="1" t="s">
        <v>52</v>
      </c>
    </row>
    <row r="133" spans="1:28" ht="30" customHeight="1" x14ac:dyDescent="0.3">
      <c r="A133" s="13" t="s">
        <v>439</v>
      </c>
      <c r="B133" s="13" t="s">
        <v>404</v>
      </c>
      <c r="C133" s="13" t="s">
        <v>438</v>
      </c>
      <c r="D133" s="26" t="s">
        <v>98</v>
      </c>
      <c r="E133" s="27"/>
      <c r="F133" s="13"/>
      <c r="G133" s="27"/>
      <c r="H133" s="13"/>
      <c r="I133" s="27"/>
      <c r="J133" s="13"/>
      <c r="K133" s="27"/>
      <c r="L133" s="13"/>
      <c r="M133" s="27"/>
      <c r="N133" s="13"/>
      <c r="O133" s="27"/>
      <c r="P133" s="27"/>
      <c r="Q133" s="27"/>
      <c r="R133" s="27"/>
      <c r="S133" s="27"/>
      <c r="T133" s="27"/>
      <c r="U133" s="27"/>
      <c r="V133" s="27"/>
      <c r="W133" s="13" t="s">
        <v>2022</v>
      </c>
      <c r="X133" s="13" t="s">
        <v>52</v>
      </c>
      <c r="Y133" s="1" t="s">
        <v>52</v>
      </c>
      <c r="Z133" s="1" t="s">
        <v>52</v>
      </c>
      <c r="AA133" s="28"/>
      <c r="AB133" s="1" t="s">
        <v>52</v>
      </c>
    </row>
    <row r="134" spans="1:28" ht="30" customHeight="1" x14ac:dyDescent="0.3">
      <c r="A134" s="13" t="s">
        <v>427</v>
      </c>
      <c r="B134" s="13" t="s">
        <v>404</v>
      </c>
      <c r="C134" s="13" t="s">
        <v>426</v>
      </c>
      <c r="D134" s="26" t="s">
        <v>98</v>
      </c>
      <c r="E134" s="27"/>
      <c r="F134" s="13"/>
      <c r="G134" s="27"/>
      <c r="H134" s="13"/>
      <c r="I134" s="27"/>
      <c r="J134" s="13"/>
      <c r="K134" s="27"/>
      <c r="L134" s="13"/>
      <c r="M134" s="27"/>
      <c r="N134" s="13"/>
      <c r="O134" s="27"/>
      <c r="P134" s="27"/>
      <c r="Q134" s="27"/>
      <c r="R134" s="27"/>
      <c r="S134" s="27"/>
      <c r="T134" s="27"/>
      <c r="U134" s="27"/>
      <c r="V134" s="27"/>
      <c r="W134" s="13" t="s">
        <v>2023</v>
      </c>
      <c r="X134" s="13" t="s">
        <v>52</v>
      </c>
      <c r="Y134" s="1" t="s">
        <v>52</v>
      </c>
      <c r="Z134" s="1" t="s">
        <v>52</v>
      </c>
      <c r="AA134" s="28"/>
      <c r="AB134" s="1" t="s">
        <v>52</v>
      </c>
    </row>
    <row r="135" spans="1:28" ht="30" customHeight="1" x14ac:dyDescent="0.3">
      <c r="A135" s="13" t="s">
        <v>442</v>
      </c>
      <c r="B135" s="13" t="s">
        <v>404</v>
      </c>
      <c r="C135" s="13" t="s">
        <v>441</v>
      </c>
      <c r="D135" s="26" t="s">
        <v>98</v>
      </c>
      <c r="E135" s="27"/>
      <c r="F135" s="13"/>
      <c r="G135" s="27"/>
      <c r="H135" s="13"/>
      <c r="I135" s="27"/>
      <c r="J135" s="13"/>
      <c r="K135" s="27"/>
      <c r="L135" s="13"/>
      <c r="M135" s="27"/>
      <c r="N135" s="13"/>
      <c r="O135" s="27"/>
      <c r="P135" s="27"/>
      <c r="Q135" s="27"/>
      <c r="R135" s="27"/>
      <c r="S135" s="27"/>
      <c r="T135" s="27"/>
      <c r="U135" s="27"/>
      <c r="V135" s="27"/>
      <c r="W135" s="13" t="s">
        <v>2024</v>
      </c>
      <c r="X135" s="13" t="s">
        <v>52</v>
      </c>
      <c r="Y135" s="1" t="s">
        <v>52</v>
      </c>
      <c r="Z135" s="1" t="s">
        <v>52</v>
      </c>
      <c r="AA135" s="28"/>
      <c r="AB135" s="1" t="s">
        <v>52</v>
      </c>
    </row>
    <row r="136" spans="1:28" ht="30" customHeight="1" x14ac:dyDescent="0.3">
      <c r="A136" s="13" t="s">
        <v>430</v>
      </c>
      <c r="B136" s="13" t="s">
        <v>404</v>
      </c>
      <c r="C136" s="13" t="s">
        <v>429</v>
      </c>
      <c r="D136" s="26" t="s">
        <v>98</v>
      </c>
      <c r="E136" s="27"/>
      <c r="F136" s="13"/>
      <c r="G136" s="27"/>
      <c r="H136" s="13"/>
      <c r="I136" s="27"/>
      <c r="J136" s="13"/>
      <c r="K136" s="27"/>
      <c r="L136" s="13"/>
      <c r="M136" s="27"/>
      <c r="N136" s="13"/>
      <c r="O136" s="27"/>
      <c r="P136" s="27"/>
      <c r="Q136" s="27"/>
      <c r="R136" s="27"/>
      <c r="S136" s="27"/>
      <c r="T136" s="27"/>
      <c r="U136" s="27"/>
      <c r="V136" s="27"/>
      <c r="W136" s="13" t="s">
        <v>2025</v>
      </c>
      <c r="X136" s="13" t="s">
        <v>52</v>
      </c>
      <c r="Y136" s="1" t="s">
        <v>52</v>
      </c>
      <c r="Z136" s="1" t="s">
        <v>52</v>
      </c>
      <c r="AA136" s="28"/>
      <c r="AB136" s="1" t="s">
        <v>52</v>
      </c>
    </row>
    <row r="137" spans="1:28" ht="30" customHeight="1" x14ac:dyDescent="0.3">
      <c r="A137" s="13" t="s">
        <v>433</v>
      </c>
      <c r="B137" s="13" t="s">
        <v>404</v>
      </c>
      <c r="C137" s="13" t="s">
        <v>432</v>
      </c>
      <c r="D137" s="26" t="s">
        <v>98</v>
      </c>
      <c r="E137" s="27"/>
      <c r="F137" s="13"/>
      <c r="G137" s="27"/>
      <c r="H137" s="13"/>
      <c r="I137" s="27"/>
      <c r="J137" s="13"/>
      <c r="K137" s="27"/>
      <c r="L137" s="13"/>
      <c r="M137" s="27"/>
      <c r="N137" s="13"/>
      <c r="O137" s="27"/>
      <c r="P137" s="27"/>
      <c r="Q137" s="27"/>
      <c r="R137" s="27"/>
      <c r="S137" s="27"/>
      <c r="T137" s="27"/>
      <c r="U137" s="27"/>
      <c r="V137" s="27"/>
      <c r="W137" s="13" t="s">
        <v>2026</v>
      </c>
      <c r="X137" s="13" t="s">
        <v>52</v>
      </c>
      <c r="Y137" s="1" t="s">
        <v>52</v>
      </c>
      <c r="Z137" s="1" t="s">
        <v>52</v>
      </c>
      <c r="AA137" s="28"/>
      <c r="AB137" s="1" t="s">
        <v>52</v>
      </c>
    </row>
    <row r="138" spans="1:28" ht="30" customHeight="1" x14ac:dyDescent="0.3">
      <c r="A138" s="13" t="s">
        <v>436</v>
      </c>
      <c r="B138" s="13" t="s">
        <v>404</v>
      </c>
      <c r="C138" s="13" t="s">
        <v>435</v>
      </c>
      <c r="D138" s="26" t="s">
        <v>98</v>
      </c>
      <c r="E138" s="27"/>
      <c r="F138" s="13"/>
      <c r="G138" s="27"/>
      <c r="H138" s="13"/>
      <c r="I138" s="27"/>
      <c r="J138" s="13"/>
      <c r="K138" s="27"/>
      <c r="L138" s="13"/>
      <c r="M138" s="27"/>
      <c r="N138" s="13"/>
      <c r="O138" s="27"/>
      <c r="P138" s="27"/>
      <c r="Q138" s="27"/>
      <c r="R138" s="27"/>
      <c r="S138" s="27"/>
      <c r="T138" s="27"/>
      <c r="U138" s="27"/>
      <c r="V138" s="27"/>
      <c r="W138" s="13" t="s">
        <v>2027</v>
      </c>
      <c r="X138" s="13" t="s">
        <v>52</v>
      </c>
      <c r="Y138" s="1" t="s">
        <v>52</v>
      </c>
      <c r="Z138" s="1" t="s">
        <v>52</v>
      </c>
      <c r="AA138" s="28"/>
      <c r="AB138" s="1" t="s">
        <v>52</v>
      </c>
    </row>
    <row r="139" spans="1:28" ht="30" customHeight="1" x14ac:dyDescent="0.3">
      <c r="A139" s="13" t="s">
        <v>445</v>
      </c>
      <c r="B139" s="13" t="s">
        <v>404</v>
      </c>
      <c r="C139" s="13" t="s">
        <v>444</v>
      </c>
      <c r="D139" s="26" t="s">
        <v>98</v>
      </c>
      <c r="E139" s="27"/>
      <c r="F139" s="13"/>
      <c r="G139" s="27"/>
      <c r="H139" s="13"/>
      <c r="I139" s="27"/>
      <c r="J139" s="13"/>
      <c r="K139" s="27"/>
      <c r="L139" s="13"/>
      <c r="M139" s="27"/>
      <c r="N139" s="13"/>
      <c r="O139" s="27"/>
      <c r="P139" s="27"/>
      <c r="Q139" s="27"/>
      <c r="R139" s="27"/>
      <c r="S139" s="27"/>
      <c r="T139" s="27"/>
      <c r="U139" s="27"/>
      <c r="V139" s="27"/>
      <c r="W139" s="13" t="s">
        <v>2028</v>
      </c>
      <c r="X139" s="13" t="s">
        <v>52</v>
      </c>
      <c r="Y139" s="1" t="s">
        <v>52</v>
      </c>
      <c r="Z139" s="1" t="s">
        <v>52</v>
      </c>
      <c r="AA139" s="28"/>
      <c r="AB139" s="1" t="s">
        <v>52</v>
      </c>
    </row>
    <row r="140" spans="1:28" ht="30" customHeight="1" x14ac:dyDescent="0.3">
      <c r="A140" s="13" t="s">
        <v>448</v>
      </c>
      <c r="B140" s="13" t="s">
        <v>404</v>
      </c>
      <c r="C140" s="13" t="s">
        <v>447</v>
      </c>
      <c r="D140" s="26" t="s">
        <v>98</v>
      </c>
      <c r="E140" s="27"/>
      <c r="F140" s="13"/>
      <c r="G140" s="27"/>
      <c r="H140" s="13"/>
      <c r="I140" s="27"/>
      <c r="J140" s="13"/>
      <c r="K140" s="27"/>
      <c r="L140" s="13"/>
      <c r="M140" s="27"/>
      <c r="N140" s="13"/>
      <c r="O140" s="27"/>
      <c r="P140" s="27"/>
      <c r="Q140" s="27"/>
      <c r="R140" s="27"/>
      <c r="S140" s="27"/>
      <c r="T140" s="27"/>
      <c r="U140" s="27"/>
      <c r="V140" s="27"/>
      <c r="W140" s="13" t="s">
        <v>2029</v>
      </c>
      <c r="X140" s="13" t="s">
        <v>52</v>
      </c>
      <c r="Y140" s="1" t="s">
        <v>52</v>
      </c>
      <c r="Z140" s="1" t="s">
        <v>52</v>
      </c>
      <c r="AA140" s="28"/>
      <c r="AB140" s="1" t="s">
        <v>52</v>
      </c>
    </row>
    <row r="141" spans="1:28" ht="30" customHeight="1" x14ac:dyDescent="0.3">
      <c r="A141" s="13" t="s">
        <v>406</v>
      </c>
      <c r="B141" s="13" t="s">
        <v>404</v>
      </c>
      <c r="C141" s="13" t="s">
        <v>405</v>
      </c>
      <c r="D141" s="26" t="s">
        <v>98</v>
      </c>
      <c r="E141" s="27"/>
      <c r="F141" s="13"/>
      <c r="G141" s="27"/>
      <c r="H141" s="13"/>
      <c r="I141" s="27"/>
      <c r="J141" s="13"/>
      <c r="K141" s="27"/>
      <c r="L141" s="13"/>
      <c r="M141" s="27"/>
      <c r="N141" s="13"/>
      <c r="O141" s="27"/>
      <c r="P141" s="27"/>
      <c r="Q141" s="27"/>
      <c r="R141" s="27"/>
      <c r="S141" s="27"/>
      <c r="T141" s="27"/>
      <c r="U141" s="27"/>
      <c r="V141" s="27"/>
      <c r="W141" s="13" t="s">
        <v>2030</v>
      </c>
      <c r="X141" s="13" t="s">
        <v>52</v>
      </c>
      <c r="Y141" s="1" t="s">
        <v>52</v>
      </c>
      <c r="Z141" s="1" t="s">
        <v>52</v>
      </c>
      <c r="AA141" s="28"/>
      <c r="AB141" s="1" t="s">
        <v>52</v>
      </c>
    </row>
    <row r="142" spans="1:28" ht="30" customHeight="1" x14ac:dyDescent="0.3">
      <c r="A142" s="13" t="s">
        <v>451</v>
      </c>
      <c r="B142" s="13" t="s">
        <v>404</v>
      </c>
      <c r="C142" s="13" t="s">
        <v>450</v>
      </c>
      <c r="D142" s="26" t="s">
        <v>98</v>
      </c>
      <c r="E142" s="27"/>
      <c r="F142" s="13"/>
      <c r="G142" s="27"/>
      <c r="H142" s="13"/>
      <c r="I142" s="27"/>
      <c r="J142" s="13"/>
      <c r="K142" s="27"/>
      <c r="L142" s="13"/>
      <c r="M142" s="27"/>
      <c r="N142" s="13"/>
      <c r="O142" s="27"/>
      <c r="P142" s="27"/>
      <c r="Q142" s="27"/>
      <c r="R142" s="27"/>
      <c r="S142" s="27"/>
      <c r="T142" s="27"/>
      <c r="U142" s="27"/>
      <c r="V142" s="27"/>
      <c r="W142" s="13" t="s">
        <v>2031</v>
      </c>
      <c r="X142" s="13" t="s">
        <v>52</v>
      </c>
      <c r="Y142" s="1" t="s">
        <v>52</v>
      </c>
      <c r="Z142" s="1" t="s">
        <v>52</v>
      </c>
      <c r="AA142" s="28"/>
      <c r="AB142" s="1" t="s">
        <v>52</v>
      </c>
    </row>
    <row r="143" spans="1:28" ht="30" customHeight="1" x14ac:dyDescent="0.3">
      <c r="A143" s="13" t="s">
        <v>454</v>
      </c>
      <c r="B143" s="13" t="s">
        <v>404</v>
      </c>
      <c r="C143" s="13" t="s">
        <v>453</v>
      </c>
      <c r="D143" s="26" t="s">
        <v>98</v>
      </c>
      <c r="E143" s="27"/>
      <c r="F143" s="13"/>
      <c r="G143" s="27"/>
      <c r="H143" s="13"/>
      <c r="I143" s="27"/>
      <c r="J143" s="13"/>
      <c r="K143" s="27"/>
      <c r="L143" s="13"/>
      <c r="M143" s="27"/>
      <c r="N143" s="13"/>
      <c r="O143" s="27"/>
      <c r="P143" s="27"/>
      <c r="Q143" s="27"/>
      <c r="R143" s="27"/>
      <c r="S143" s="27"/>
      <c r="T143" s="27"/>
      <c r="U143" s="27"/>
      <c r="V143" s="27"/>
      <c r="W143" s="13" t="s">
        <v>2032</v>
      </c>
      <c r="X143" s="13" t="s">
        <v>52</v>
      </c>
      <c r="Y143" s="1" t="s">
        <v>52</v>
      </c>
      <c r="Z143" s="1" t="s">
        <v>52</v>
      </c>
      <c r="AA143" s="28"/>
      <c r="AB143" s="1" t="s">
        <v>52</v>
      </c>
    </row>
    <row r="144" spans="1:28" ht="30" customHeight="1" x14ac:dyDescent="0.3">
      <c r="A144" s="13" t="s">
        <v>457</v>
      </c>
      <c r="B144" s="13" t="s">
        <v>404</v>
      </c>
      <c r="C144" s="13" t="s">
        <v>456</v>
      </c>
      <c r="D144" s="26" t="s">
        <v>98</v>
      </c>
      <c r="E144" s="27"/>
      <c r="F144" s="13"/>
      <c r="G144" s="27"/>
      <c r="H144" s="13"/>
      <c r="I144" s="27"/>
      <c r="J144" s="13"/>
      <c r="K144" s="27"/>
      <c r="L144" s="13"/>
      <c r="M144" s="27"/>
      <c r="N144" s="13"/>
      <c r="O144" s="27"/>
      <c r="P144" s="27"/>
      <c r="Q144" s="27"/>
      <c r="R144" s="27"/>
      <c r="S144" s="27"/>
      <c r="T144" s="27"/>
      <c r="U144" s="27"/>
      <c r="V144" s="27"/>
      <c r="W144" s="13" t="s">
        <v>2033</v>
      </c>
      <c r="X144" s="13" t="s">
        <v>52</v>
      </c>
      <c r="Y144" s="1" t="s">
        <v>52</v>
      </c>
      <c r="Z144" s="1" t="s">
        <v>52</v>
      </c>
      <c r="AA144" s="28"/>
      <c r="AB144" s="1" t="s">
        <v>52</v>
      </c>
    </row>
    <row r="145" spans="1:28" ht="30" customHeight="1" x14ac:dyDescent="0.3">
      <c r="A145" s="13" t="s">
        <v>878</v>
      </c>
      <c r="B145" s="13" t="s">
        <v>404</v>
      </c>
      <c r="C145" s="13" t="s">
        <v>877</v>
      </c>
      <c r="D145" s="26" t="s">
        <v>98</v>
      </c>
      <c r="E145" s="27"/>
      <c r="F145" s="13"/>
      <c r="G145" s="27"/>
      <c r="H145" s="13"/>
      <c r="I145" s="27"/>
      <c r="J145" s="13"/>
      <c r="K145" s="27"/>
      <c r="L145" s="13"/>
      <c r="M145" s="27"/>
      <c r="N145" s="13"/>
      <c r="O145" s="27"/>
      <c r="P145" s="27"/>
      <c r="Q145" s="27"/>
      <c r="R145" s="27"/>
      <c r="S145" s="27"/>
      <c r="T145" s="27"/>
      <c r="U145" s="27"/>
      <c r="V145" s="27"/>
      <c r="W145" s="13" t="s">
        <v>2034</v>
      </c>
      <c r="X145" s="13" t="s">
        <v>52</v>
      </c>
      <c r="Y145" s="1" t="s">
        <v>52</v>
      </c>
      <c r="Z145" s="1" t="s">
        <v>52</v>
      </c>
      <c r="AA145" s="28"/>
      <c r="AB145" s="1" t="s">
        <v>52</v>
      </c>
    </row>
    <row r="146" spans="1:28" ht="30" customHeight="1" x14ac:dyDescent="0.3">
      <c r="A146" s="13" t="s">
        <v>460</v>
      </c>
      <c r="B146" s="13" t="s">
        <v>404</v>
      </c>
      <c r="C146" s="13" t="s">
        <v>459</v>
      </c>
      <c r="D146" s="26" t="s">
        <v>98</v>
      </c>
      <c r="E146" s="27"/>
      <c r="F146" s="13"/>
      <c r="G146" s="27"/>
      <c r="H146" s="13"/>
      <c r="I146" s="27"/>
      <c r="J146" s="13"/>
      <c r="K146" s="27"/>
      <c r="L146" s="13"/>
      <c r="M146" s="27"/>
      <c r="N146" s="13"/>
      <c r="O146" s="27"/>
      <c r="P146" s="27"/>
      <c r="Q146" s="27"/>
      <c r="R146" s="27"/>
      <c r="S146" s="27"/>
      <c r="T146" s="27"/>
      <c r="U146" s="27"/>
      <c r="V146" s="27"/>
      <c r="W146" s="13" t="s">
        <v>2035</v>
      </c>
      <c r="X146" s="13" t="s">
        <v>52</v>
      </c>
      <c r="Y146" s="1" t="s">
        <v>52</v>
      </c>
      <c r="Z146" s="1" t="s">
        <v>52</v>
      </c>
      <c r="AA146" s="28"/>
      <c r="AB146" s="1" t="s">
        <v>52</v>
      </c>
    </row>
    <row r="147" spans="1:28" ht="30" customHeight="1" x14ac:dyDescent="0.3">
      <c r="A147" s="13" t="s">
        <v>463</v>
      </c>
      <c r="B147" s="13" t="s">
        <v>404</v>
      </c>
      <c r="C147" s="13" t="s">
        <v>462</v>
      </c>
      <c r="D147" s="26" t="s">
        <v>98</v>
      </c>
      <c r="E147" s="27"/>
      <c r="F147" s="13"/>
      <c r="G147" s="27"/>
      <c r="H147" s="13"/>
      <c r="I147" s="27"/>
      <c r="J147" s="13"/>
      <c r="K147" s="27"/>
      <c r="L147" s="13"/>
      <c r="M147" s="27"/>
      <c r="N147" s="13"/>
      <c r="O147" s="27"/>
      <c r="P147" s="27"/>
      <c r="Q147" s="27"/>
      <c r="R147" s="27"/>
      <c r="S147" s="27"/>
      <c r="T147" s="27"/>
      <c r="U147" s="27"/>
      <c r="V147" s="27"/>
      <c r="W147" s="13" t="s">
        <v>2036</v>
      </c>
      <c r="X147" s="13" t="s">
        <v>52</v>
      </c>
      <c r="Y147" s="1" t="s">
        <v>52</v>
      </c>
      <c r="Z147" s="1" t="s">
        <v>52</v>
      </c>
      <c r="AA147" s="28"/>
      <c r="AB147" s="1" t="s">
        <v>52</v>
      </c>
    </row>
    <row r="148" spans="1:28" ht="30" customHeight="1" x14ac:dyDescent="0.3">
      <c r="A148" s="13" t="s">
        <v>480</v>
      </c>
      <c r="B148" s="13" t="s">
        <v>478</v>
      </c>
      <c r="C148" s="13" t="s">
        <v>479</v>
      </c>
      <c r="D148" s="26" t="s">
        <v>98</v>
      </c>
      <c r="E148" s="27"/>
      <c r="F148" s="13"/>
      <c r="G148" s="27"/>
      <c r="H148" s="13"/>
      <c r="I148" s="27"/>
      <c r="J148" s="13"/>
      <c r="K148" s="27"/>
      <c r="L148" s="13"/>
      <c r="M148" s="27"/>
      <c r="N148" s="13"/>
      <c r="O148" s="27"/>
      <c r="P148" s="27"/>
      <c r="Q148" s="27"/>
      <c r="R148" s="27"/>
      <c r="S148" s="27"/>
      <c r="T148" s="27"/>
      <c r="U148" s="27"/>
      <c r="V148" s="27"/>
      <c r="W148" s="13" t="s">
        <v>2037</v>
      </c>
      <c r="X148" s="13" t="s">
        <v>52</v>
      </c>
      <c r="Y148" s="1" t="s">
        <v>52</v>
      </c>
      <c r="Z148" s="1" t="s">
        <v>52</v>
      </c>
      <c r="AA148" s="28"/>
      <c r="AB148" s="1" t="s">
        <v>52</v>
      </c>
    </row>
    <row r="149" spans="1:28" ht="30" customHeight="1" x14ac:dyDescent="0.3">
      <c r="A149" s="13" t="s">
        <v>483</v>
      </c>
      <c r="B149" s="13" t="s">
        <v>478</v>
      </c>
      <c r="C149" s="13" t="s">
        <v>482</v>
      </c>
      <c r="D149" s="26" t="s">
        <v>98</v>
      </c>
      <c r="E149" s="27"/>
      <c r="F149" s="13"/>
      <c r="G149" s="27"/>
      <c r="H149" s="13"/>
      <c r="I149" s="27"/>
      <c r="J149" s="13"/>
      <c r="K149" s="27"/>
      <c r="L149" s="13"/>
      <c r="M149" s="27"/>
      <c r="N149" s="13"/>
      <c r="O149" s="27"/>
      <c r="P149" s="27"/>
      <c r="Q149" s="27"/>
      <c r="R149" s="27"/>
      <c r="S149" s="27"/>
      <c r="T149" s="27"/>
      <c r="U149" s="27"/>
      <c r="V149" s="27"/>
      <c r="W149" s="13" t="s">
        <v>2038</v>
      </c>
      <c r="X149" s="13" t="s">
        <v>52</v>
      </c>
      <c r="Y149" s="1" t="s">
        <v>52</v>
      </c>
      <c r="Z149" s="1" t="s">
        <v>52</v>
      </c>
      <c r="AA149" s="28"/>
      <c r="AB149" s="1" t="s">
        <v>52</v>
      </c>
    </row>
    <row r="150" spans="1:28" ht="30" customHeight="1" x14ac:dyDescent="0.3">
      <c r="A150" s="13" t="s">
        <v>486</v>
      </c>
      <c r="B150" s="13" t="s">
        <v>478</v>
      </c>
      <c r="C150" s="13" t="s">
        <v>485</v>
      </c>
      <c r="D150" s="26" t="s">
        <v>98</v>
      </c>
      <c r="E150" s="27"/>
      <c r="F150" s="13"/>
      <c r="G150" s="27"/>
      <c r="H150" s="13"/>
      <c r="I150" s="27"/>
      <c r="J150" s="13"/>
      <c r="K150" s="27"/>
      <c r="L150" s="13"/>
      <c r="M150" s="27"/>
      <c r="N150" s="13"/>
      <c r="O150" s="27"/>
      <c r="P150" s="27"/>
      <c r="Q150" s="27"/>
      <c r="R150" s="27"/>
      <c r="S150" s="27"/>
      <c r="T150" s="27"/>
      <c r="U150" s="27"/>
      <c r="V150" s="27"/>
      <c r="W150" s="13" t="s">
        <v>2039</v>
      </c>
      <c r="X150" s="13" t="s">
        <v>52</v>
      </c>
      <c r="Y150" s="1" t="s">
        <v>52</v>
      </c>
      <c r="Z150" s="1" t="s">
        <v>52</v>
      </c>
      <c r="AA150" s="28"/>
      <c r="AB150" s="1" t="s">
        <v>52</v>
      </c>
    </row>
    <row r="151" spans="1:28" ht="30" customHeight="1" x14ac:dyDescent="0.3">
      <c r="A151" s="13" t="s">
        <v>489</v>
      </c>
      <c r="B151" s="13" t="s">
        <v>478</v>
      </c>
      <c r="C151" s="13" t="s">
        <v>488</v>
      </c>
      <c r="D151" s="26" t="s">
        <v>98</v>
      </c>
      <c r="E151" s="27"/>
      <c r="F151" s="13"/>
      <c r="G151" s="27"/>
      <c r="H151" s="13"/>
      <c r="I151" s="27"/>
      <c r="J151" s="13"/>
      <c r="K151" s="27"/>
      <c r="L151" s="13"/>
      <c r="M151" s="27"/>
      <c r="N151" s="13"/>
      <c r="O151" s="27"/>
      <c r="P151" s="27"/>
      <c r="Q151" s="27"/>
      <c r="R151" s="27"/>
      <c r="S151" s="27"/>
      <c r="T151" s="27"/>
      <c r="U151" s="27"/>
      <c r="V151" s="27"/>
      <c r="W151" s="13" t="s">
        <v>2040</v>
      </c>
      <c r="X151" s="13" t="s">
        <v>52</v>
      </c>
      <c r="Y151" s="1" t="s">
        <v>52</v>
      </c>
      <c r="Z151" s="1" t="s">
        <v>52</v>
      </c>
      <c r="AA151" s="28"/>
      <c r="AB151" s="1" t="s">
        <v>52</v>
      </c>
    </row>
    <row r="152" spans="1:28" ht="30" customHeight="1" x14ac:dyDescent="0.3">
      <c r="A152" s="13" t="s">
        <v>492</v>
      </c>
      <c r="B152" s="13" t="s">
        <v>478</v>
      </c>
      <c r="C152" s="13" t="s">
        <v>491</v>
      </c>
      <c r="D152" s="26" t="s">
        <v>98</v>
      </c>
      <c r="E152" s="27"/>
      <c r="F152" s="13"/>
      <c r="G152" s="27"/>
      <c r="H152" s="13"/>
      <c r="I152" s="27"/>
      <c r="J152" s="13"/>
      <c r="K152" s="27"/>
      <c r="L152" s="13"/>
      <c r="M152" s="27"/>
      <c r="N152" s="13"/>
      <c r="O152" s="27"/>
      <c r="P152" s="27"/>
      <c r="Q152" s="27"/>
      <c r="R152" s="27"/>
      <c r="S152" s="27"/>
      <c r="T152" s="27"/>
      <c r="U152" s="27"/>
      <c r="V152" s="27"/>
      <c r="W152" s="13" t="s">
        <v>2041</v>
      </c>
      <c r="X152" s="13" t="s">
        <v>52</v>
      </c>
      <c r="Y152" s="1" t="s">
        <v>52</v>
      </c>
      <c r="Z152" s="1" t="s">
        <v>52</v>
      </c>
      <c r="AA152" s="28"/>
      <c r="AB152" s="1" t="s">
        <v>52</v>
      </c>
    </row>
    <row r="153" spans="1:28" ht="30" customHeight="1" x14ac:dyDescent="0.3">
      <c r="A153" s="13" t="s">
        <v>495</v>
      </c>
      <c r="B153" s="13" t="s">
        <v>478</v>
      </c>
      <c r="C153" s="13" t="s">
        <v>494</v>
      </c>
      <c r="D153" s="26" t="s">
        <v>98</v>
      </c>
      <c r="E153" s="27"/>
      <c r="F153" s="13"/>
      <c r="G153" s="27"/>
      <c r="H153" s="13"/>
      <c r="I153" s="27"/>
      <c r="J153" s="13"/>
      <c r="K153" s="27"/>
      <c r="L153" s="13"/>
      <c r="M153" s="27"/>
      <c r="N153" s="13"/>
      <c r="O153" s="27"/>
      <c r="P153" s="27"/>
      <c r="Q153" s="27"/>
      <c r="R153" s="27"/>
      <c r="S153" s="27"/>
      <c r="T153" s="27"/>
      <c r="U153" s="27"/>
      <c r="V153" s="27"/>
      <c r="W153" s="13" t="s">
        <v>2042</v>
      </c>
      <c r="X153" s="13" t="s">
        <v>52</v>
      </c>
      <c r="Y153" s="1" t="s">
        <v>52</v>
      </c>
      <c r="Z153" s="1" t="s">
        <v>52</v>
      </c>
      <c r="AA153" s="28"/>
      <c r="AB153" s="1" t="s">
        <v>52</v>
      </c>
    </row>
    <row r="154" spans="1:28" ht="30" customHeight="1" x14ac:dyDescent="0.3">
      <c r="A154" s="13" t="s">
        <v>498</v>
      </c>
      <c r="B154" s="13" t="s">
        <v>478</v>
      </c>
      <c r="C154" s="13" t="s">
        <v>497</v>
      </c>
      <c r="D154" s="26" t="s">
        <v>98</v>
      </c>
      <c r="E154" s="27"/>
      <c r="F154" s="13"/>
      <c r="G154" s="27"/>
      <c r="H154" s="13"/>
      <c r="I154" s="27"/>
      <c r="J154" s="13"/>
      <c r="K154" s="27"/>
      <c r="L154" s="13"/>
      <c r="M154" s="27"/>
      <c r="N154" s="13"/>
      <c r="O154" s="27"/>
      <c r="P154" s="27"/>
      <c r="Q154" s="27"/>
      <c r="R154" s="27"/>
      <c r="S154" s="27"/>
      <c r="T154" s="27"/>
      <c r="U154" s="27"/>
      <c r="V154" s="27"/>
      <c r="W154" s="13" t="s">
        <v>2043</v>
      </c>
      <c r="X154" s="13" t="s">
        <v>52</v>
      </c>
      <c r="Y154" s="1" t="s">
        <v>52</v>
      </c>
      <c r="Z154" s="1" t="s">
        <v>52</v>
      </c>
      <c r="AA154" s="28"/>
      <c r="AB154" s="1" t="s">
        <v>52</v>
      </c>
    </row>
    <row r="155" spans="1:28" ht="30" customHeight="1" x14ac:dyDescent="0.3">
      <c r="A155" s="13" t="s">
        <v>1205</v>
      </c>
      <c r="B155" s="13" t="s">
        <v>1203</v>
      </c>
      <c r="C155" s="13" t="s">
        <v>1204</v>
      </c>
      <c r="D155" s="26" t="s">
        <v>98</v>
      </c>
      <c r="E155" s="27"/>
      <c r="F155" s="13"/>
      <c r="G155" s="27"/>
      <c r="H155" s="13"/>
      <c r="I155" s="27"/>
      <c r="J155" s="13"/>
      <c r="K155" s="27"/>
      <c r="L155" s="13"/>
      <c r="M155" s="27"/>
      <c r="N155" s="13"/>
      <c r="O155" s="27"/>
      <c r="P155" s="27"/>
      <c r="Q155" s="27"/>
      <c r="R155" s="27"/>
      <c r="S155" s="27"/>
      <c r="T155" s="27"/>
      <c r="U155" s="27"/>
      <c r="V155" s="27"/>
      <c r="W155" s="13" t="s">
        <v>2044</v>
      </c>
      <c r="X155" s="13" t="s">
        <v>52</v>
      </c>
      <c r="Y155" s="1" t="s">
        <v>52</v>
      </c>
      <c r="Z155" s="1" t="s">
        <v>52</v>
      </c>
      <c r="AA155" s="28"/>
      <c r="AB155" s="1" t="s">
        <v>52</v>
      </c>
    </row>
    <row r="156" spans="1:28" ht="30" customHeight="1" x14ac:dyDescent="0.3">
      <c r="A156" s="13" t="s">
        <v>1224</v>
      </c>
      <c r="B156" s="13" t="s">
        <v>1203</v>
      </c>
      <c r="C156" s="13" t="s">
        <v>1223</v>
      </c>
      <c r="D156" s="26" t="s">
        <v>98</v>
      </c>
      <c r="E156" s="27"/>
      <c r="F156" s="13"/>
      <c r="G156" s="27"/>
      <c r="H156" s="13"/>
      <c r="I156" s="27"/>
      <c r="J156" s="13"/>
      <c r="K156" s="27"/>
      <c r="L156" s="13"/>
      <c r="M156" s="27"/>
      <c r="N156" s="13"/>
      <c r="O156" s="27"/>
      <c r="P156" s="27"/>
      <c r="Q156" s="27"/>
      <c r="R156" s="27"/>
      <c r="S156" s="27"/>
      <c r="T156" s="27"/>
      <c r="U156" s="27"/>
      <c r="V156" s="27"/>
      <c r="W156" s="13" t="s">
        <v>2045</v>
      </c>
      <c r="X156" s="13" t="s">
        <v>52</v>
      </c>
      <c r="Y156" s="1" t="s">
        <v>52</v>
      </c>
      <c r="Z156" s="1" t="s">
        <v>52</v>
      </c>
      <c r="AA156" s="28"/>
      <c r="AB156" s="1" t="s">
        <v>52</v>
      </c>
    </row>
    <row r="157" spans="1:28" ht="30" customHeight="1" x14ac:dyDescent="0.3">
      <c r="A157" s="13" t="s">
        <v>658</v>
      </c>
      <c r="B157" s="13" t="s">
        <v>656</v>
      </c>
      <c r="C157" s="13" t="s">
        <v>657</v>
      </c>
      <c r="D157" s="26" t="s">
        <v>122</v>
      </c>
      <c r="E157" s="27"/>
      <c r="F157" s="13"/>
      <c r="G157" s="27"/>
      <c r="H157" s="13"/>
      <c r="I157" s="27"/>
      <c r="J157" s="13"/>
      <c r="K157" s="27"/>
      <c r="L157" s="13"/>
      <c r="M157" s="27"/>
      <c r="N157" s="13"/>
      <c r="O157" s="27"/>
      <c r="P157" s="27"/>
      <c r="Q157" s="27"/>
      <c r="R157" s="27"/>
      <c r="S157" s="27"/>
      <c r="T157" s="27"/>
      <c r="U157" s="27"/>
      <c r="V157" s="27"/>
      <c r="W157" s="13" t="s">
        <v>2046</v>
      </c>
      <c r="X157" s="13" t="s">
        <v>52</v>
      </c>
      <c r="Y157" s="1" t="s">
        <v>52</v>
      </c>
      <c r="Z157" s="1" t="s">
        <v>52</v>
      </c>
      <c r="AA157" s="28"/>
      <c r="AB157" s="1" t="s">
        <v>52</v>
      </c>
    </row>
    <row r="158" spans="1:28" ht="30" customHeight="1" x14ac:dyDescent="0.3">
      <c r="A158" s="13" t="s">
        <v>693</v>
      </c>
      <c r="B158" s="13" t="s">
        <v>692</v>
      </c>
      <c r="C158" s="13" t="s">
        <v>657</v>
      </c>
      <c r="D158" s="26" t="s">
        <v>122</v>
      </c>
      <c r="E158" s="27"/>
      <c r="F158" s="13"/>
      <c r="G158" s="27"/>
      <c r="H158" s="13"/>
      <c r="I158" s="27"/>
      <c r="J158" s="13"/>
      <c r="K158" s="27"/>
      <c r="L158" s="13"/>
      <c r="M158" s="27"/>
      <c r="N158" s="13"/>
      <c r="O158" s="27"/>
      <c r="P158" s="27"/>
      <c r="Q158" s="27"/>
      <c r="R158" s="27"/>
      <c r="S158" s="27"/>
      <c r="T158" s="27"/>
      <c r="U158" s="27"/>
      <c r="V158" s="27"/>
      <c r="W158" s="13" t="s">
        <v>2047</v>
      </c>
      <c r="X158" s="13" t="s">
        <v>52</v>
      </c>
      <c r="Y158" s="1" t="s">
        <v>52</v>
      </c>
      <c r="Z158" s="1" t="s">
        <v>52</v>
      </c>
      <c r="AA158" s="28"/>
      <c r="AB158" s="1" t="s">
        <v>52</v>
      </c>
    </row>
    <row r="159" spans="1:28" ht="30" customHeight="1" x14ac:dyDescent="0.3">
      <c r="A159" s="13" t="s">
        <v>696</v>
      </c>
      <c r="B159" s="13" t="s">
        <v>695</v>
      </c>
      <c r="C159" s="13" t="s">
        <v>657</v>
      </c>
      <c r="D159" s="26" t="s">
        <v>76</v>
      </c>
      <c r="E159" s="27"/>
      <c r="F159" s="13"/>
      <c r="G159" s="27"/>
      <c r="H159" s="13"/>
      <c r="I159" s="27"/>
      <c r="J159" s="13"/>
      <c r="K159" s="27"/>
      <c r="L159" s="13"/>
      <c r="M159" s="27"/>
      <c r="N159" s="13"/>
      <c r="O159" s="27"/>
      <c r="P159" s="27"/>
      <c r="Q159" s="27"/>
      <c r="R159" s="27"/>
      <c r="S159" s="27"/>
      <c r="T159" s="27"/>
      <c r="U159" s="27"/>
      <c r="V159" s="27"/>
      <c r="W159" s="13" t="s">
        <v>2048</v>
      </c>
      <c r="X159" s="13" t="s">
        <v>52</v>
      </c>
      <c r="Y159" s="1" t="s">
        <v>52</v>
      </c>
      <c r="Z159" s="1" t="s">
        <v>52</v>
      </c>
      <c r="AA159" s="28"/>
      <c r="AB159" s="1" t="s">
        <v>52</v>
      </c>
    </row>
    <row r="160" spans="1:28" ht="30" customHeight="1" x14ac:dyDescent="0.3">
      <c r="A160" s="13" t="s">
        <v>662</v>
      </c>
      <c r="B160" s="13" t="s">
        <v>660</v>
      </c>
      <c r="C160" s="13" t="s">
        <v>661</v>
      </c>
      <c r="D160" s="26" t="s">
        <v>122</v>
      </c>
      <c r="E160" s="27"/>
      <c r="F160" s="13"/>
      <c r="G160" s="27"/>
      <c r="H160" s="13"/>
      <c r="I160" s="27"/>
      <c r="J160" s="13"/>
      <c r="K160" s="27"/>
      <c r="L160" s="13"/>
      <c r="M160" s="27"/>
      <c r="N160" s="13"/>
      <c r="O160" s="27"/>
      <c r="P160" s="27"/>
      <c r="Q160" s="27"/>
      <c r="R160" s="27"/>
      <c r="S160" s="27"/>
      <c r="T160" s="27"/>
      <c r="U160" s="27"/>
      <c r="V160" s="27"/>
      <c r="W160" s="13" t="s">
        <v>2049</v>
      </c>
      <c r="X160" s="13" t="s">
        <v>52</v>
      </c>
      <c r="Y160" s="1" t="s">
        <v>52</v>
      </c>
      <c r="Z160" s="1" t="s">
        <v>52</v>
      </c>
      <c r="AA160" s="28"/>
      <c r="AB160" s="1" t="s">
        <v>52</v>
      </c>
    </row>
    <row r="161" spans="1:28" ht="30" customHeight="1" x14ac:dyDescent="0.3">
      <c r="A161" s="13" t="s">
        <v>699</v>
      </c>
      <c r="B161" s="13" t="s">
        <v>660</v>
      </c>
      <c r="C161" s="13" t="s">
        <v>698</v>
      </c>
      <c r="D161" s="26" t="s">
        <v>122</v>
      </c>
      <c r="E161" s="27"/>
      <c r="F161" s="13"/>
      <c r="G161" s="27"/>
      <c r="H161" s="13"/>
      <c r="I161" s="27"/>
      <c r="J161" s="13"/>
      <c r="K161" s="27"/>
      <c r="L161" s="13"/>
      <c r="M161" s="27"/>
      <c r="N161" s="13"/>
      <c r="O161" s="27"/>
      <c r="P161" s="27"/>
      <c r="Q161" s="27"/>
      <c r="R161" s="27"/>
      <c r="S161" s="27"/>
      <c r="T161" s="27"/>
      <c r="U161" s="27"/>
      <c r="V161" s="27"/>
      <c r="W161" s="13" t="s">
        <v>2050</v>
      </c>
      <c r="X161" s="13" t="s">
        <v>52</v>
      </c>
      <c r="Y161" s="1" t="s">
        <v>52</v>
      </c>
      <c r="Z161" s="1" t="s">
        <v>52</v>
      </c>
      <c r="AA161" s="28"/>
      <c r="AB161" s="1" t="s">
        <v>52</v>
      </c>
    </row>
    <row r="162" spans="1:28" ht="30" customHeight="1" x14ac:dyDescent="0.3">
      <c r="A162" s="13" t="s">
        <v>672</v>
      </c>
      <c r="B162" s="13" t="s">
        <v>671</v>
      </c>
      <c r="C162" s="13" t="s">
        <v>615</v>
      </c>
      <c r="D162" s="26" t="s">
        <v>76</v>
      </c>
      <c r="E162" s="27"/>
      <c r="F162" s="13"/>
      <c r="G162" s="27"/>
      <c r="H162" s="13"/>
      <c r="I162" s="27"/>
      <c r="J162" s="13"/>
      <c r="K162" s="27"/>
      <c r="L162" s="13"/>
      <c r="M162" s="27"/>
      <c r="N162" s="13"/>
      <c r="O162" s="27"/>
      <c r="P162" s="27"/>
      <c r="Q162" s="27"/>
      <c r="R162" s="27"/>
      <c r="S162" s="27"/>
      <c r="T162" s="27"/>
      <c r="U162" s="27"/>
      <c r="V162" s="27"/>
      <c r="W162" s="13" t="s">
        <v>2051</v>
      </c>
      <c r="X162" s="13" t="s">
        <v>52</v>
      </c>
      <c r="Y162" s="1" t="s">
        <v>52</v>
      </c>
      <c r="Z162" s="1" t="s">
        <v>52</v>
      </c>
      <c r="AA162" s="28"/>
      <c r="AB162" s="1" t="s">
        <v>52</v>
      </c>
    </row>
    <row r="163" spans="1:28" ht="30" customHeight="1" x14ac:dyDescent="0.3">
      <c r="A163" s="13" t="s">
        <v>675</v>
      </c>
      <c r="B163" s="13" t="s">
        <v>674</v>
      </c>
      <c r="C163" s="13" t="s">
        <v>615</v>
      </c>
      <c r="D163" s="26" t="s">
        <v>122</v>
      </c>
      <c r="E163" s="27"/>
      <c r="F163" s="13"/>
      <c r="G163" s="27"/>
      <c r="H163" s="13"/>
      <c r="I163" s="27"/>
      <c r="J163" s="13"/>
      <c r="K163" s="27"/>
      <c r="L163" s="13"/>
      <c r="M163" s="27"/>
      <c r="N163" s="13"/>
      <c r="O163" s="27"/>
      <c r="P163" s="27"/>
      <c r="Q163" s="27"/>
      <c r="R163" s="27"/>
      <c r="S163" s="27"/>
      <c r="T163" s="27"/>
      <c r="U163" s="27"/>
      <c r="V163" s="27"/>
      <c r="W163" s="13" t="s">
        <v>2052</v>
      </c>
      <c r="X163" s="13" t="s">
        <v>52</v>
      </c>
      <c r="Y163" s="1" t="s">
        <v>52</v>
      </c>
      <c r="Z163" s="1" t="s">
        <v>52</v>
      </c>
      <c r="AA163" s="28"/>
      <c r="AB163" s="1" t="s">
        <v>52</v>
      </c>
    </row>
    <row r="164" spans="1:28" ht="30" customHeight="1" x14ac:dyDescent="0.3">
      <c r="A164" s="13" t="s">
        <v>679</v>
      </c>
      <c r="B164" s="13" t="s">
        <v>677</v>
      </c>
      <c r="C164" s="13" t="s">
        <v>678</v>
      </c>
      <c r="D164" s="26" t="s">
        <v>122</v>
      </c>
      <c r="E164" s="27"/>
      <c r="F164" s="13"/>
      <c r="G164" s="27"/>
      <c r="H164" s="13"/>
      <c r="I164" s="27"/>
      <c r="J164" s="13"/>
      <c r="K164" s="27"/>
      <c r="L164" s="13"/>
      <c r="M164" s="27"/>
      <c r="N164" s="13"/>
      <c r="O164" s="27"/>
      <c r="P164" s="27"/>
      <c r="Q164" s="27"/>
      <c r="R164" s="27"/>
      <c r="S164" s="27"/>
      <c r="T164" s="27"/>
      <c r="U164" s="27"/>
      <c r="V164" s="27"/>
      <c r="W164" s="13" t="s">
        <v>2053</v>
      </c>
      <c r="X164" s="13" t="s">
        <v>52</v>
      </c>
      <c r="Y164" s="1" t="s">
        <v>52</v>
      </c>
      <c r="Z164" s="1" t="s">
        <v>52</v>
      </c>
      <c r="AA164" s="28"/>
      <c r="AB164" s="1" t="s">
        <v>52</v>
      </c>
    </row>
    <row r="165" spans="1:28" ht="30" customHeight="1" x14ac:dyDescent="0.3">
      <c r="A165" s="13" t="s">
        <v>708</v>
      </c>
      <c r="B165" s="13" t="s">
        <v>706</v>
      </c>
      <c r="C165" s="13" t="s">
        <v>707</v>
      </c>
      <c r="D165" s="26" t="s">
        <v>76</v>
      </c>
      <c r="E165" s="27"/>
      <c r="F165" s="13"/>
      <c r="G165" s="27"/>
      <c r="H165" s="13"/>
      <c r="I165" s="27"/>
      <c r="J165" s="13"/>
      <c r="K165" s="27"/>
      <c r="L165" s="13"/>
      <c r="M165" s="27"/>
      <c r="N165" s="13"/>
      <c r="O165" s="27"/>
      <c r="P165" s="27"/>
      <c r="Q165" s="27"/>
      <c r="R165" s="27"/>
      <c r="S165" s="27"/>
      <c r="T165" s="27"/>
      <c r="U165" s="27"/>
      <c r="V165" s="27"/>
      <c r="W165" s="13" t="s">
        <v>2054</v>
      </c>
      <c r="X165" s="13" t="s">
        <v>52</v>
      </c>
      <c r="Y165" s="1" t="s">
        <v>52</v>
      </c>
      <c r="Z165" s="1" t="s">
        <v>52</v>
      </c>
      <c r="AA165" s="28"/>
      <c r="AB165" s="1" t="s">
        <v>52</v>
      </c>
    </row>
    <row r="166" spans="1:28" ht="30" customHeight="1" x14ac:dyDescent="0.3">
      <c r="A166" s="13" t="s">
        <v>636</v>
      </c>
      <c r="B166" s="13" t="s">
        <v>633</v>
      </c>
      <c r="C166" s="13" t="s">
        <v>634</v>
      </c>
      <c r="D166" s="26" t="s">
        <v>635</v>
      </c>
      <c r="E166" s="27"/>
      <c r="F166" s="13"/>
      <c r="G166" s="27"/>
      <c r="H166" s="13"/>
      <c r="I166" s="27"/>
      <c r="J166" s="13"/>
      <c r="K166" s="27"/>
      <c r="L166" s="13"/>
      <c r="M166" s="27"/>
      <c r="N166" s="13"/>
      <c r="O166" s="27"/>
      <c r="P166" s="27"/>
      <c r="Q166" s="27"/>
      <c r="R166" s="27"/>
      <c r="S166" s="27"/>
      <c r="T166" s="27"/>
      <c r="U166" s="27"/>
      <c r="V166" s="27"/>
      <c r="W166" s="13" t="s">
        <v>2055</v>
      </c>
      <c r="X166" s="13" t="s">
        <v>52</v>
      </c>
      <c r="Y166" s="1" t="s">
        <v>2056</v>
      </c>
      <c r="Z166" s="1" t="s">
        <v>52</v>
      </c>
      <c r="AA166" s="28"/>
      <c r="AB166" s="1" t="s">
        <v>52</v>
      </c>
    </row>
    <row r="167" spans="1:28" ht="30" customHeight="1" x14ac:dyDescent="0.3">
      <c r="A167" s="13" t="s">
        <v>1557</v>
      </c>
      <c r="B167" s="13" t="s">
        <v>1556</v>
      </c>
      <c r="C167" s="13" t="s">
        <v>634</v>
      </c>
      <c r="D167" s="26" t="s">
        <v>635</v>
      </c>
      <c r="E167" s="27"/>
      <c r="F167" s="13"/>
      <c r="G167" s="27"/>
      <c r="H167" s="13"/>
      <c r="I167" s="27"/>
      <c r="J167" s="13"/>
      <c r="K167" s="27"/>
      <c r="L167" s="13"/>
      <c r="M167" s="27"/>
      <c r="N167" s="13"/>
      <c r="O167" s="27"/>
      <c r="P167" s="27"/>
      <c r="Q167" s="27"/>
      <c r="R167" s="27"/>
      <c r="S167" s="27"/>
      <c r="T167" s="27"/>
      <c r="U167" s="27"/>
      <c r="V167" s="27"/>
      <c r="W167" s="13" t="s">
        <v>2057</v>
      </c>
      <c r="X167" s="13" t="s">
        <v>52</v>
      </c>
      <c r="Y167" s="1" t="s">
        <v>2056</v>
      </c>
      <c r="Z167" s="1" t="s">
        <v>52</v>
      </c>
      <c r="AA167" s="28"/>
      <c r="AB167" s="1" t="s">
        <v>52</v>
      </c>
    </row>
    <row r="168" spans="1:28" ht="30" customHeight="1" x14ac:dyDescent="0.3">
      <c r="A168" s="13" t="s">
        <v>1553</v>
      </c>
      <c r="B168" s="13" t="s">
        <v>1552</v>
      </c>
      <c r="C168" s="13" t="s">
        <v>634</v>
      </c>
      <c r="D168" s="26" t="s">
        <v>635</v>
      </c>
      <c r="E168" s="27"/>
      <c r="F168" s="13"/>
      <c r="G168" s="27"/>
      <c r="H168" s="13"/>
      <c r="I168" s="27"/>
      <c r="J168" s="13"/>
      <c r="K168" s="27"/>
      <c r="L168" s="13"/>
      <c r="M168" s="27"/>
      <c r="N168" s="13"/>
      <c r="O168" s="27"/>
      <c r="P168" s="27"/>
      <c r="Q168" s="27"/>
      <c r="R168" s="27"/>
      <c r="S168" s="27"/>
      <c r="T168" s="27"/>
      <c r="U168" s="27"/>
      <c r="V168" s="27"/>
      <c r="W168" s="13" t="s">
        <v>2058</v>
      </c>
      <c r="X168" s="13" t="s">
        <v>52</v>
      </c>
      <c r="Y168" s="1" t="s">
        <v>2056</v>
      </c>
      <c r="Z168" s="1" t="s">
        <v>52</v>
      </c>
      <c r="AA168" s="28"/>
      <c r="AB168" s="1" t="s">
        <v>52</v>
      </c>
    </row>
    <row r="169" spans="1:28" ht="30" customHeight="1" x14ac:dyDescent="0.3">
      <c r="A169" s="13" t="s">
        <v>639</v>
      </c>
      <c r="B169" s="13" t="s">
        <v>638</v>
      </c>
      <c r="C169" s="13" t="s">
        <v>634</v>
      </c>
      <c r="D169" s="26" t="s">
        <v>635</v>
      </c>
      <c r="E169" s="27"/>
      <c r="F169" s="13"/>
      <c r="G169" s="27"/>
      <c r="H169" s="13"/>
      <c r="I169" s="27"/>
      <c r="J169" s="13"/>
      <c r="K169" s="27"/>
      <c r="L169" s="13"/>
      <c r="M169" s="27"/>
      <c r="N169" s="13"/>
      <c r="O169" s="27"/>
      <c r="P169" s="27"/>
      <c r="Q169" s="27"/>
      <c r="R169" s="27"/>
      <c r="S169" s="27"/>
      <c r="T169" s="27"/>
      <c r="U169" s="27"/>
      <c r="V169" s="27"/>
      <c r="W169" s="13" t="s">
        <v>2059</v>
      </c>
      <c r="X169" s="13" t="s">
        <v>52</v>
      </c>
      <c r="Y169" s="1" t="s">
        <v>2056</v>
      </c>
      <c r="Z169" s="1" t="s">
        <v>52</v>
      </c>
      <c r="AA169" s="28"/>
      <c r="AB169" s="1" t="s">
        <v>52</v>
      </c>
    </row>
    <row r="170" spans="1:28" ht="30" customHeight="1" x14ac:dyDescent="0.3">
      <c r="A170" s="13" t="s">
        <v>1606</v>
      </c>
      <c r="B170" s="13" t="s">
        <v>1605</v>
      </c>
      <c r="C170" s="13" t="s">
        <v>634</v>
      </c>
      <c r="D170" s="26" t="s">
        <v>635</v>
      </c>
      <c r="E170" s="27"/>
      <c r="F170" s="13"/>
      <c r="G170" s="27"/>
      <c r="H170" s="13"/>
      <c r="I170" s="27"/>
      <c r="J170" s="13"/>
      <c r="K170" s="27"/>
      <c r="L170" s="13"/>
      <c r="M170" s="27"/>
      <c r="N170" s="13"/>
      <c r="O170" s="27"/>
      <c r="P170" s="27"/>
      <c r="Q170" s="27"/>
      <c r="R170" s="27"/>
      <c r="S170" s="27"/>
      <c r="T170" s="27"/>
      <c r="U170" s="27"/>
      <c r="V170" s="27"/>
      <c r="W170" s="13" t="s">
        <v>2060</v>
      </c>
      <c r="X170" s="13" t="s">
        <v>52</v>
      </c>
      <c r="Y170" s="1" t="s">
        <v>2056</v>
      </c>
      <c r="Z170" s="1" t="s">
        <v>52</v>
      </c>
      <c r="AA170" s="28"/>
      <c r="AB170" s="1" t="s">
        <v>52</v>
      </c>
    </row>
    <row r="171" spans="1:28" ht="30" customHeight="1" x14ac:dyDescent="0.3">
      <c r="A171" s="13" t="s">
        <v>1878</v>
      </c>
      <c r="B171" s="13" t="s">
        <v>1877</v>
      </c>
      <c r="C171" s="13" t="s">
        <v>634</v>
      </c>
      <c r="D171" s="26" t="s">
        <v>635</v>
      </c>
      <c r="E171" s="27"/>
      <c r="F171" s="13"/>
      <c r="G171" s="27"/>
      <c r="H171" s="13"/>
      <c r="I171" s="27"/>
      <c r="J171" s="13"/>
      <c r="K171" s="27"/>
      <c r="L171" s="13"/>
      <c r="M171" s="27"/>
      <c r="N171" s="13"/>
      <c r="O171" s="27"/>
      <c r="P171" s="27"/>
      <c r="Q171" s="27"/>
      <c r="R171" s="27"/>
      <c r="S171" s="27"/>
      <c r="T171" s="27"/>
      <c r="U171" s="27"/>
      <c r="V171" s="27"/>
      <c r="W171" s="13" t="s">
        <v>2061</v>
      </c>
      <c r="X171" s="13" t="s">
        <v>52</v>
      </c>
      <c r="Y171" s="1" t="s">
        <v>2056</v>
      </c>
      <c r="Z171" s="1" t="s">
        <v>52</v>
      </c>
      <c r="AA171" s="28"/>
      <c r="AB171" s="1" t="s">
        <v>52</v>
      </c>
    </row>
    <row r="172" spans="1:28" ht="30" customHeight="1" x14ac:dyDescent="0.3">
      <c r="A172" s="13" t="s">
        <v>642</v>
      </c>
      <c r="B172" s="13" t="s">
        <v>641</v>
      </c>
      <c r="C172" s="13" t="s">
        <v>634</v>
      </c>
      <c r="D172" s="26" t="s">
        <v>635</v>
      </c>
      <c r="E172" s="27"/>
      <c r="F172" s="13"/>
      <c r="G172" s="27"/>
      <c r="H172" s="13"/>
      <c r="I172" s="27"/>
      <c r="J172" s="13"/>
      <c r="K172" s="27"/>
      <c r="L172" s="13"/>
      <c r="M172" s="27"/>
      <c r="N172" s="13"/>
      <c r="O172" s="27"/>
      <c r="P172" s="27"/>
      <c r="Q172" s="27"/>
      <c r="R172" s="27"/>
      <c r="S172" s="27"/>
      <c r="T172" s="27"/>
      <c r="U172" s="27"/>
      <c r="V172" s="27"/>
      <c r="W172" s="13" t="s">
        <v>2062</v>
      </c>
      <c r="X172" s="13" t="s">
        <v>52</v>
      </c>
      <c r="Y172" s="1" t="s">
        <v>2056</v>
      </c>
      <c r="Z172" s="1" t="s">
        <v>52</v>
      </c>
      <c r="AA172" s="28"/>
      <c r="AB172" s="1" t="s">
        <v>52</v>
      </c>
    </row>
    <row r="173" spans="1:28" ht="30" customHeight="1" x14ac:dyDescent="0.3">
      <c r="A173" s="13" t="s">
        <v>1388</v>
      </c>
      <c r="B173" s="13" t="s">
        <v>1387</v>
      </c>
      <c r="C173" s="13" t="s">
        <v>634</v>
      </c>
      <c r="D173" s="26" t="s">
        <v>635</v>
      </c>
      <c r="E173" s="27"/>
      <c r="F173" s="13"/>
      <c r="G173" s="27"/>
      <c r="H173" s="13"/>
      <c r="I173" s="27"/>
      <c r="J173" s="13"/>
      <c r="K173" s="27"/>
      <c r="L173" s="13"/>
      <c r="M173" s="27"/>
      <c r="N173" s="13"/>
      <c r="O173" s="27"/>
      <c r="P173" s="27"/>
      <c r="Q173" s="27"/>
      <c r="R173" s="27"/>
      <c r="S173" s="27"/>
      <c r="T173" s="27"/>
      <c r="U173" s="27"/>
      <c r="V173" s="27"/>
      <c r="W173" s="13" t="s">
        <v>2063</v>
      </c>
      <c r="X173" s="13" t="s">
        <v>52</v>
      </c>
      <c r="Y173" s="1" t="s">
        <v>2056</v>
      </c>
      <c r="Z173" s="1" t="s">
        <v>52</v>
      </c>
      <c r="AA173" s="28"/>
      <c r="AB173" s="1" t="s">
        <v>52</v>
      </c>
    </row>
    <row r="174" spans="1:28" ht="30" customHeight="1" x14ac:dyDescent="0.3">
      <c r="A174" s="13" t="s">
        <v>1030</v>
      </c>
      <c r="B174" s="13" t="s">
        <v>1029</v>
      </c>
      <c r="C174" s="13" t="s">
        <v>634</v>
      </c>
      <c r="D174" s="26" t="s">
        <v>635</v>
      </c>
      <c r="E174" s="27"/>
      <c r="F174" s="13"/>
      <c r="G174" s="27"/>
      <c r="H174" s="13"/>
      <c r="I174" s="27"/>
      <c r="J174" s="13"/>
      <c r="K174" s="27"/>
      <c r="L174" s="13"/>
      <c r="M174" s="27"/>
      <c r="N174" s="13"/>
      <c r="O174" s="27"/>
      <c r="P174" s="27"/>
      <c r="Q174" s="27"/>
      <c r="R174" s="27"/>
      <c r="S174" s="27"/>
      <c r="T174" s="27"/>
      <c r="U174" s="27"/>
      <c r="V174" s="27"/>
      <c r="W174" s="13" t="s">
        <v>2064</v>
      </c>
      <c r="X174" s="13" t="s">
        <v>52</v>
      </c>
      <c r="Y174" s="1" t="s">
        <v>2056</v>
      </c>
      <c r="Z174" s="1" t="s">
        <v>52</v>
      </c>
      <c r="AA174" s="28"/>
      <c r="AB174" s="1" t="s">
        <v>52</v>
      </c>
    </row>
    <row r="175" spans="1:28" ht="30" customHeight="1" x14ac:dyDescent="0.3">
      <c r="A175" s="13" t="s">
        <v>1282</v>
      </c>
      <c r="B175" s="13" t="s">
        <v>1281</v>
      </c>
      <c r="C175" s="13" t="s">
        <v>634</v>
      </c>
      <c r="D175" s="26" t="s">
        <v>635</v>
      </c>
      <c r="E175" s="27"/>
      <c r="F175" s="13"/>
      <c r="G175" s="27"/>
      <c r="H175" s="13"/>
      <c r="I175" s="27"/>
      <c r="J175" s="13"/>
      <c r="K175" s="27"/>
      <c r="L175" s="13"/>
      <c r="M175" s="27"/>
      <c r="N175" s="13"/>
      <c r="O175" s="27"/>
      <c r="P175" s="27"/>
      <c r="Q175" s="27"/>
      <c r="R175" s="27"/>
      <c r="S175" s="27"/>
      <c r="T175" s="27"/>
      <c r="U175" s="27"/>
      <c r="V175" s="27"/>
      <c r="W175" s="13" t="s">
        <v>2065</v>
      </c>
      <c r="X175" s="13" t="s">
        <v>52</v>
      </c>
      <c r="Y175" s="1" t="s">
        <v>2056</v>
      </c>
      <c r="Z175" s="1" t="s">
        <v>52</v>
      </c>
      <c r="AA175" s="28"/>
      <c r="AB175" s="1" t="s">
        <v>52</v>
      </c>
    </row>
    <row r="176" spans="1:28" ht="30" customHeight="1" x14ac:dyDescent="0.3">
      <c r="A176" s="13" t="s">
        <v>645</v>
      </c>
      <c r="B176" s="13" t="s">
        <v>644</v>
      </c>
      <c r="C176" s="13" t="s">
        <v>634</v>
      </c>
      <c r="D176" s="26" t="s">
        <v>635</v>
      </c>
      <c r="E176" s="27"/>
      <c r="F176" s="13"/>
      <c r="G176" s="27"/>
      <c r="H176" s="13"/>
      <c r="I176" s="27"/>
      <c r="J176" s="13"/>
      <c r="K176" s="27"/>
      <c r="L176" s="13"/>
      <c r="M176" s="27"/>
      <c r="N176" s="13"/>
      <c r="O176" s="27"/>
      <c r="P176" s="27"/>
      <c r="Q176" s="27"/>
      <c r="R176" s="27"/>
      <c r="S176" s="27"/>
      <c r="T176" s="27"/>
      <c r="U176" s="27"/>
      <c r="V176" s="27"/>
      <c r="W176" s="13" t="s">
        <v>2066</v>
      </c>
      <c r="X176" s="13" t="s">
        <v>52</v>
      </c>
      <c r="Y176" s="1" t="s">
        <v>2056</v>
      </c>
      <c r="Z176" s="1" t="s">
        <v>52</v>
      </c>
      <c r="AA176" s="28"/>
      <c r="AB176" s="1" t="s">
        <v>52</v>
      </c>
    </row>
    <row r="177" spans="1:28" ht="30" customHeight="1" x14ac:dyDescent="0.3">
      <c r="A177" s="13" t="s">
        <v>682</v>
      </c>
      <c r="B177" s="13" t="s">
        <v>681</v>
      </c>
      <c r="C177" s="13" t="s">
        <v>634</v>
      </c>
      <c r="D177" s="26" t="s">
        <v>635</v>
      </c>
      <c r="E177" s="27"/>
      <c r="F177" s="13"/>
      <c r="G177" s="27"/>
      <c r="H177" s="13"/>
      <c r="I177" s="27"/>
      <c r="J177" s="13"/>
      <c r="K177" s="27"/>
      <c r="L177" s="13"/>
      <c r="M177" s="27"/>
      <c r="N177" s="13"/>
      <c r="O177" s="27"/>
      <c r="P177" s="27"/>
      <c r="Q177" s="27"/>
      <c r="R177" s="27"/>
      <c r="S177" s="27"/>
      <c r="T177" s="27"/>
      <c r="U177" s="27"/>
      <c r="V177" s="27"/>
      <c r="W177" s="13" t="s">
        <v>2067</v>
      </c>
      <c r="X177" s="13" t="s">
        <v>52</v>
      </c>
      <c r="Y177" s="1" t="s">
        <v>2056</v>
      </c>
      <c r="Z177" s="1" t="s">
        <v>52</v>
      </c>
      <c r="AA177" s="28"/>
      <c r="AB177" s="1" t="s">
        <v>52</v>
      </c>
    </row>
    <row r="178" spans="1:28" ht="30" customHeight="1" x14ac:dyDescent="0.3">
      <c r="A178" s="13" t="s">
        <v>1074</v>
      </c>
      <c r="B178" s="13" t="s">
        <v>1073</v>
      </c>
      <c r="C178" s="13" t="s">
        <v>634</v>
      </c>
      <c r="D178" s="26" t="s">
        <v>635</v>
      </c>
      <c r="E178" s="27"/>
      <c r="F178" s="13"/>
      <c r="G178" s="27"/>
      <c r="H178" s="13"/>
      <c r="I178" s="27"/>
      <c r="J178" s="13"/>
      <c r="K178" s="27"/>
      <c r="L178" s="13"/>
      <c r="M178" s="27"/>
      <c r="N178" s="13"/>
      <c r="O178" s="27"/>
      <c r="P178" s="27"/>
      <c r="Q178" s="27"/>
      <c r="R178" s="27"/>
      <c r="S178" s="27"/>
      <c r="T178" s="27"/>
      <c r="U178" s="27"/>
      <c r="V178" s="27"/>
      <c r="W178" s="13" t="s">
        <v>2068</v>
      </c>
      <c r="X178" s="13" t="s">
        <v>52</v>
      </c>
      <c r="Y178" s="1" t="s">
        <v>2056</v>
      </c>
      <c r="Z178" s="1" t="s">
        <v>52</v>
      </c>
      <c r="AA178" s="28"/>
      <c r="AB178" s="1" t="s">
        <v>52</v>
      </c>
    </row>
    <row r="179" spans="1:28" ht="30" customHeight="1" x14ac:dyDescent="0.3">
      <c r="A179" s="13" t="s">
        <v>716</v>
      </c>
      <c r="B179" s="13" t="s">
        <v>715</v>
      </c>
      <c r="C179" s="13" t="s">
        <v>634</v>
      </c>
      <c r="D179" s="26" t="s">
        <v>635</v>
      </c>
      <c r="E179" s="27"/>
      <c r="F179" s="13"/>
      <c r="G179" s="27"/>
      <c r="H179" s="13"/>
      <c r="I179" s="27"/>
      <c r="J179" s="13"/>
      <c r="K179" s="27"/>
      <c r="L179" s="13"/>
      <c r="M179" s="27"/>
      <c r="N179" s="13"/>
      <c r="O179" s="27"/>
      <c r="P179" s="27"/>
      <c r="Q179" s="27"/>
      <c r="R179" s="27"/>
      <c r="S179" s="27"/>
      <c r="T179" s="27"/>
      <c r="U179" s="27"/>
      <c r="V179" s="27"/>
      <c r="W179" s="13" t="s">
        <v>2069</v>
      </c>
      <c r="X179" s="13" t="s">
        <v>52</v>
      </c>
      <c r="Y179" s="1" t="s">
        <v>2056</v>
      </c>
      <c r="Z179" s="1" t="s">
        <v>52</v>
      </c>
      <c r="AA179" s="28"/>
      <c r="AB179" s="1" t="s">
        <v>52</v>
      </c>
    </row>
    <row r="180" spans="1:28" ht="30" customHeight="1" x14ac:dyDescent="0.3">
      <c r="A180" s="13" t="s">
        <v>685</v>
      </c>
      <c r="B180" s="13" t="s">
        <v>684</v>
      </c>
      <c r="C180" s="13" t="s">
        <v>634</v>
      </c>
      <c r="D180" s="26" t="s">
        <v>635</v>
      </c>
      <c r="E180" s="27"/>
      <c r="F180" s="13"/>
      <c r="G180" s="27"/>
      <c r="H180" s="13"/>
      <c r="I180" s="27"/>
      <c r="J180" s="13"/>
      <c r="K180" s="27"/>
      <c r="L180" s="13"/>
      <c r="M180" s="27"/>
      <c r="N180" s="13"/>
      <c r="O180" s="27"/>
      <c r="P180" s="27"/>
      <c r="Q180" s="27"/>
      <c r="R180" s="27"/>
      <c r="S180" s="27"/>
      <c r="T180" s="27"/>
      <c r="U180" s="27"/>
      <c r="V180" s="27"/>
      <c r="W180" s="13" t="s">
        <v>2070</v>
      </c>
      <c r="X180" s="13" t="s">
        <v>52</v>
      </c>
      <c r="Y180" s="1" t="s">
        <v>2056</v>
      </c>
      <c r="Z180" s="1" t="s">
        <v>52</v>
      </c>
      <c r="AA180" s="28"/>
      <c r="AB180" s="1" t="s">
        <v>52</v>
      </c>
    </row>
    <row r="181" spans="1:28" ht="30" customHeight="1" x14ac:dyDescent="0.3">
      <c r="A181" s="13" t="s">
        <v>590</v>
      </c>
      <c r="B181" s="13" t="s">
        <v>587</v>
      </c>
      <c r="C181" s="13" t="s">
        <v>588</v>
      </c>
      <c r="D181" s="26" t="s">
        <v>589</v>
      </c>
      <c r="E181" s="27"/>
      <c r="F181" s="13"/>
      <c r="G181" s="27"/>
      <c r="H181" s="13"/>
      <c r="I181" s="27"/>
      <c r="J181" s="13"/>
      <c r="K181" s="27"/>
      <c r="L181" s="13"/>
      <c r="M181" s="27"/>
      <c r="N181" s="13"/>
      <c r="O181" s="27"/>
      <c r="P181" s="27"/>
      <c r="Q181" s="27"/>
      <c r="R181" s="27"/>
      <c r="S181" s="27"/>
      <c r="T181" s="27"/>
      <c r="U181" s="27"/>
      <c r="V181" s="27"/>
      <c r="W181" s="13" t="s">
        <v>2071</v>
      </c>
      <c r="X181" s="13" t="s">
        <v>52</v>
      </c>
      <c r="Y181" s="1" t="s">
        <v>52</v>
      </c>
      <c r="Z181" s="1" t="s">
        <v>52</v>
      </c>
      <c r="AA181" s="28"/>
      <c r="AB181" s="1" t="s">
        <v>52</v>
      </c>
    </row>
    <row r="182" spans="1:28" ht="30" customHeight="1" x14ac:dyDescent="0.3">
      <c r="A182" s="13" t="s">
        <v>593</v>
      </c>
      <c r="B182" s="13" t="s">
        <v>592</v>
      </c>
      <c r="C182" s="13" t="s">
        <v>52</v>
      </c>
      <c r="D182" s="26" t="s">
        <v>589</v>
      </c>
      <c r="E182" s="27"/>
      <c r="F182" s="13"/>
      <c r="G182" s="27"/>
      <c r="H182" s="13"/>
      <c r="I182" s="27"/>
      <c r="J182" s="13"/>
      <c r="K182" s="27"/>
      <c r="L182" s="13"/>
      <c r="M182" s="27"/>
      <c r="N182" s="13"/>
      <c r="O182" s="27"/>
      <c r="P182" s="27"/>
      <c r="Q182" s="27"/>
      <c r="R182" s="27"/>
      <c r="S182" s="27"/>
      <c r="T182" s="27"/>
      <c r="U182" s="27"/>
      <c r="V182" s="27"/>
      <c r="W182" s="13" t="s">
        <v>2072</v>
      </c>
      <c r="X182" s="13" t="s">
        <v>52</v>
      </c>
      <c r="Y182" s="1" t="s">
        <v>52</v>
      </c>
      <c r="Z182" s="1" t="s">
        <v>52</v>
      </c>
      <c r="AA182" s="28"/>
      <c r="AB182" s="1" t="s">
        <v>52</v>
      </c>
    </row>
    <row r="183" spans="1:28" ht="30" customHeight="1" x14ac:dyDescent="0.3">
      <c r="A183" s="13" t="s">
        <v>596</v>
      </c>
      <c r="B183" s="13" t="s">
        <v>595</v>
      </c>
      <c r="C183" s="13" t="s">
        <v>126</v>
      </c>
      <c r="D183" s="26" t="s">
        <v>122</v>
      </c>
      <c r="E183" s="27"/>
      <c r="F183" s="13"/>
      <c r="G183" s="27"/>
      <c r="H183" s="13"/>
      <c r="I183" s="27"/>
      <c r="J183" s="13"/>
      <c r="K183" s="27"/>
      <c r="L183" s="13"/>
      <c r="M183" s="27"/>
      <c r="N183" s="13"/>
      <c r="O183" s="27"/>
      <c r="P183" s="27"/>
      <c r="Q183" s="27"/>
      <c r="R183" s="27"/>
      <c r="S183" s="27"/>
      <c r="T183" s="27"/>
      <c r="U183" s="27"/>
      <c r="V183" s="27"/>
      <c r="W183" s="13" t="s">
        <v>2073</v>
      </c>
      <c r="X183" s="13" t="s">
        <v>52</v>
      </c>
      <c r="Y183" s="1" t="s">
        <v>52</v>
      </c>
      <c r="Z183" s="1" t="s">
        <v>52</v>
      </c>
      <c r="AA183" s="28"/>
      <c r="AB183" s="1" t="s">
        <v>52</v>
      </c>
    </row>
    <row r="184" spans="1:28" ht="30" customHeight="1" x14ac:dyDescent="0.3">
      <c r="A184" s="13" t="s">
        <v>598</v>
      </c>
      <c r="B184" s="13" t="s">
        <v>595</v>
      </c>
      <c r="C184" s="13" t="s">
        <v>156</v>
      </c>
      <c r="D184" s="26" t="s">
        <v>122</v>
      </c>
      <c r="E184" s="27"/>
      <c r="F184" s="13"/>
      <c r="G184" s="27"/>
      <c r="H184" s="13"/>
      <c r="I184" s="27"/>
      <c r="J184" s="13"/>
      <c r="K184" s="27"/>
      <c r="L184" s="13"/>
      <c r="M184" s="27"/>
      <c r="N184" s="13"/>
      <c r="O184" s="27"/>
      <c r="P184" s="27"/>
      <c r="Q184" s="27"/>
      <c r="R184" s="27"/>
      <c r="S184" s="27"/>
      <c r="T184" s="27"/>
      <c r="U184" s="27"/>
      <c r="V184" s="27"/>
      <c r="W184" s="13" t="s">
        <v>2074</v>
      </c>
      <c r="X184" s="13" t="s">
        <v>52</v>
      </c>
      <c r="Y184" s="1" t="s">
        <v>52</v>
      </c>
      <c r="Z184" s="1" t="s">
        <v>52</v>
      </c>
      <c r="AA184" s="28"/>
      <c r="AB184" s="1" t="s">
        <v>52</v>
      </c>
    </row>
    <row r="185" spans="1:28" ht="30" customHeight="1" x14ac:dyDescent="0.3">
      <c r="A185" s="13" t="s">
        <v>603</v>
      </c>
      <c r="B185" s="13" t="s">
        <v>600</v>
      </c>
      <c r="C185" s="13" t="s">
        <v>601</v>
      </c>
      <c r="D185" s="26" t="s">
        <v>602</v>
      </c>
      <c r="E185" s="27"/>
      <c r="F185" s="13"/>
      <c r="G185" s="27"/>
      <c r="H185" s="13"/>
      <c r="I185" s="27"/>
      <c r="J185" s="13"/>
      <c r="K185" s="27"/>
      <c r="L185" s="13"/>
      <c r="M185" s="27"/>
      <c r="N185" s="13"/>
      <c r="O185" s="27"/>
      <c r="P185" s="27"/>
      <c r="Q185" s="27"/>
      <c r="R185" s="27"/>
      <c r="S185" s="27"/>
      <c r="T185" s="27"/>
      <c r="U185" s="27"/>
      <c r="V185" s="27"/>
      <c r="W185" s="13" t="s">
        <v>2075</v>
      </c>
      <c r="X185" s="13" t="s">
        <v>52</v>
      </c>
      <c r="Y185" s="1" t="s">
        <v>52</v>
      </c>
      <c r="Z185" s="1" t="s">
        <v>52</v>
      </c>
      <c r="AA185" s="28"/>
      <c r="AB185" s="1" t="s">
        <v>52</v>
      </c>
    </row>
    <row r="186" spans="1:28" ht="30" customHeight="1" x14ac:dyDescent="0.3">
      <c r="A186" s="13" t="s">
        <v>606</v>
      </c>
      <c r="B186" s="13" t="s">
        <v>605</v>
      </c>
      <c r="C186" s="13" t="s">
        <v>126</v>
      </c>
      <c r="D186" s="26" t="s">
        <v>76</v>
      </c>
      <c r="E186" s="27"/>
      <c r="F186" s="13"/>
      <c r="G186" s="27"/>
      <c r="H186" s="13"/>
      <c r="I186" s="27"/>
      <c r="J186" s="13"/>
      <c r="K186" s="27"/>
      <c r="L186" s="13"/>
      <c r="M186" s="27"/>
      <c r="N186" s="13"/>
      <c r="O186" s="27"/>
      <c r="P186" s="27"/>
      <c r="Q186" s="27"/>
      <c r="R186" s="27"/>
      <c r="S186" s="27"/>
      <c r="T186" s="27"/>
      <c r="U186" s="27"/>
      <c r="V186" s="27"/>
      <c r="W186" s="13" t="s">
        <v>2076</v>
      </c>
      <c r="X186" s="13" t="s">
        <v>52</v>
      </c>
      <c r="Y186" s="1" t="s">
        <v>52</v>
      </c>
      <c r="Z186" s="1" t="s">
        <v>52</v>
      </c>
      <c r="AA186" s="28"/>
      <c r="AB186" s="1" t="s">
        <v>52</v>
      </c>
    </row>
    <row r="187" spans="1:28" ht="30" customHeight="1" x14ac:dyDescent="0.3">
      <c r="A187" s="13" t="s">
        <v>608</v>
      </c>
      <c r="B187" s="13" t="s">
        <v>605</v>
      </c>
      <c r="C187" s="13" t="s">
        <v>156</v>
      </c>
      <c r="D187" s="26" t="s">
        <v>76</v>
      </c>
      <c r="E187" s="27"/>
      <c r="F187" s="13"/>
      <c r="G187" s="27"/>
      <c r="H187" s="13"/>
      <c r="I187" s="27"/>
      <c r="J187" s="13"/>
      <c r="K187" s="27"/>
      <c r="L187" s="13"/>
      <c r="M187" s="27"/>
      <c r="N187" s="13"/>
      <c r="O187" s="27"/>
      <c r="P187" s="27"/>
      <c r="Q187" s="27"/>
      <c r="R187" s="27"/>
      <c r="S187" s="27"/>
      <c r="T187" s="27"/>
      <c r="U187" s="27"/>
      <c r="V187" s="27"/>
      <c r="W187" s="13" t="s">
        <v>2077</v>
      </c>
      <c r="X187" s="13" t="s">
        <v>52</v>
      </c>
      <c r="Y187" s="1" t="s">
        <v>52</v>
      </c>
      <c r="Z187" s="1" t="s">
        <v>52</v>
      </c>
      <c r="AA187" s="28"/>
      <c r="AB187" s="1" t="s">
        <v>52</v>
      </c>
    </row>
    <row r="188" spans="1:28" ht="30" customHeight="1" x14ac:dyDescent="0.3">
      <c r="A188" s="13" t="s">
        <v>612</v>
      </c>
      <c r="B188" s="13" t="s">
        <v>610</v>
      </c>
      <c r="C188" s="13" t="s">
        <v>611</v>
      </c>
      <c r="D188" s="26" t="s">
        <v>76</v>
      </c>
      <c r="E188" s="27"/>
      <c r="F188" s="13"/>
      <c r="G188" s="27"/>
      <c r="H188" s="13"/>
      <c r="I188" s="27"/>
      <c r="J188" s="13"/>
      <c r="K188" s="27"/>
      <c r="L188" s="13"/>
      <c r="M188" s="27"/>
      <c r="N188" s="13"/>
      <c r="O188" s="27"/>
      <c r="P188" s="27"/>
      <c r="Q188" s="27"/>
      <c r="R188" s="27"/>
      <c r="S188" s="27"/>
      <c r="T188" s="27"/>
      <c r="U188" s="27"/>
      <c r="V188" s="27"/>
      <c r="W188" s="13" t="s">
        <v>2078</v>
      </c>
      <c r="X188" s="13" t="s">
        <v>52</v>
      </c>
      <c r="Y188" s="1" t="s">
        <v>52</v>
      </c>
      <c r="Z188" s="1" t="s">
        <v>52</v>
      </c>
      <c r="AA188" s="28"/>
      <c r="AB188" s="1" t="s">
        <v>52</v>
      </c>
    </row>
    <row r="189" spans="1:28" ht="30" customHeight="1" x14ac:dyDescent="0.3">
      <c r="A189" s="13" t="s">
        <v>616</v>
      </c>
      <c r="B189" s="13" t="s">
        <v>614</v>
      </c>
      <c r="C189" s="13" t="s">
        <v>615</v>
      </c>
      <c r="D189" s="26" t="s">
        <v>76</v>
      </c>
      <c r="E189" s="27"/>
      <c r="F189" s="13"/>
      <c r="G189" s="27"/>
      <c r="H189" s="13"/>
      <c r="I189" s="27"/>
      <c r="J189" s="13"/>
      <c r="K189" s="27"/>
      <c r="L189" s="13"/>
      <c r="M189" s="27"/>
      <c r="N189" s="13"/>
      <c r="O189" s="27"/>
      <c r="P189" s="27"/>
      <c r="Q189" s="27"/>
      <c r="R189" s="27"/>
      <c r="S189" s="27"/>
      <c r="T189" s="27"/>
      <c r="U189" s="27"/>
      <c r="V189" s="27"/>
      <c r="W189" s="13" t="s">
        <v>2079</v>
      </c>
      <c r="X189" s="13" t="s">
        <v>52</v>
      </c>
      <c r="Y189" s="1" t="s">
        <v>52</v>
      </c>
      <c r="Z189" s="1" t="s">
        <v>52</v>
      </c>
      <c r="AA189" s="28"/>
      <c r="AB189" s="1" t="s">
        <v>52</v>
      </c>
    </row>
    <row r="190" spans="1:28" ht="30" customHeight="1" x14ac:dyDescent="0.3">
      <c r="A190" s="13" t="s">
        <v>620</v>
      </c>
      <c r="B190" s="13" t="s">
        <v>618</v>
      </c>
      <c r="C190" s="13" t="s">
        <v>52</v>
      </c>
      <c r="D190" s="26" t="s">
        <v>619</v>
      </c>
      <c r="E190" s="27"/>
      <c r="F190" s="13"/>
      <c r="G190" s="27"/>
      <c r="H190" s="13"/>
      <c r="I190" s="27"/>
      <c r="J190" s="13"/>
      <c r="K190" s="27"/>
      <c r="L190" s="13"/>
      <c r="M190" s="27"/>
      <c r="N190" s="13"/>
      <c r="O190" s="27"/>
      <c r="P190" s="27"/>
      <c r="Q190" s="27"/>
      <c r="R190" s="27"/>
      <c r="S190" s="27"/>
      <c r="T190" s="27"/>
      <c r="U190" s="27"/>
      <c r="V190" s="27"/>
      <c r="W190" s="13" t="s">
        <v>2080</v>
      </c>
      <c r="X190" s="13" t="s">
        <v>52</v>
      </c>
      <c r="Y190" s="1" t="s">
        <v>52</v>
      </c>
      <c r="Z190" s="1" t="s">
        <v>52</v>
      </c>
      <c r="AA190" s="28"/>
      <c r="AB190" s="1" t="s">
        <v>52</v>
      </c>
    </row>
    <row r="191" spans="1:28" ht="30" customHeight="1" x14ac:dyDescent="0.3">
      <c r="A191" s="13" t="s">
        <v>623</v>
      </c>
      <c r="B191" s="13" t="s">
        <v>622</v>
      </c>
      <c r="C191" s="13" t="s">
        <v>52</v>
      </c>
      <c r="D191" s="26" t="s">
        <v>619</v>
      </c>
      <c r="E191" s="27"/>
      <c r="F191" s="13"/>
      <c r="G191" s="27"/>
      <c r="H191" s="13"/>
      <c r="I191" s="27"/>
      <c r="J191" s="13"/>
      <c r="K191" s="27"/>
      <c r="L191" s="13"/>
      <c r="M191" s="27"/>
      <c r="N191" s="13"/>
      <c r="O191" s="27"/>
      <c r="P191" s="27"/>
      <c r="Q191" s="27"/>
      <c r="R191" s="27"/>
      <c r="S191" s="27"/>
      <c r="T191" s="27"/>
      <c r="U191" s="27"/>
      <c r="V191" s="27"/>
      <c r="W191" s="13" t="s">
        <v>2081</v>
      </c>
      <c r="X191" s="13" t="s">
        <v>52</v>
      </c>
      <c r="Y191" s="1" t="s">
        <v>52</v>
      </c>
      <c r="Z191" s="1" t="s">
        <v>52</v>
      </c>
      <c r="AA191" s="28"/>
      <c r="AB191" s="1" t="s">
        <v>52</v>
      </c>
    </row>
    <row r="192" spans="1:28" ht="30" customHeight="1" x14ac:dyDescent="0.3">
      <c r="A192" s="13" t="s">
        <v>627</v>
      </c>
      <c r="B192" s="13" t="s">
        <v>625</v>
      </c>
      <c r="C192" s="13" t="s">
        <v>52</v>
      </c>
      <c r="D192" s="26" t="s">
        <v>626</v>
      </c>
      <c r="E192" s="27"/>
      <c r="F192" s="13"/>
      <c r="G192" s="27"/>
      <c r="H192" s="13"/>
      <c r="I192" s="27"/>
      <c r="J192" s="13"/>
      <c r="K192" s="27"/>
      <c r="L192" s="13"/>
      <c r="M192" s="27"/>
      <c r="N192" s="13"/>
      <c r="O192" s="27"/>
      <c r="P192" s="27"/>
      <c r="Q192" s="27"/>
      <c r="R192" s="27"/>
      <c r="S192" s="27"/>
      <c r="T192" s="27"/>
      <c r="U192" s="27"/>
      <c r="V192" s="27"/>
      <c r="W192" s="13" t="s">
        <v>2082</v>
      </c>
      <c r="X192" s="13" t="s">
        <v>52</v>
      </c>
      <c r="Y192" s="1" t="s">
        <v>52</v>
      </c>
      <c r="Z192" s="1" t="s">
        <v>52</v>
      </c>
      <c r="AA192" s="28"/>
      <c r="AB192" s="1" t="s">
        <v>52</v>
      </c>
    </row>
    <row r="193" spans="1:28" ht="30" customHeight="1" x14ac:dyDescent="0.3">
      <c r="A193" s="13" t="s">
        <v>631</v>
      </c>
      <c r="B193" s="13" t="s">
        <v>629</v>
      </c>
      <c r="C193" s="13" t="s">
        <v>52</v>
      </c>
      <c r="D193" s="26" t="s">
        <v>630</v>
      </c>
      <c r="E193" s="27"/>
      <c r="F193" s="13"/>
      <c r="G193" s="27"/>
      <c r="H193" s="13"/>
      <c r="I193" s="27"/>
      <c r="J193" s="13"/>
      <c r="K193" s="27"/>
      <c r="L193" s="13"/>
      <c r="M193" s="27"/>
      <c r="N193" s="13"/>
      <c r="O193" s="27"/>
      <c r="P193" s="27"/>
      <c r="Q193" s="27"/>
      <c r="R193" s="27"/>
      <c r="S193" s="27"/>
      <c r="T193" s="27"/>
      <c r="U193" s="27"/>
      <c r="V193" s="27"/>
      <c r="W193" s="13" t="s">
        <v>2083</v>
      </c>
      <c r="X193" s="13" t="s">
        <v>52</v>
      </c>
      <c r="Y193" s="1" t="s">
        <v>52</v>
      </c>
      <c r="Z193" s="1" t="s">
        <v>52</v>
      </c>
      <c r="AA193" s="28"/>
      <c r="AB193" s="1" t="s">
        <v>52</v>
      </c>
    </row>
  </sheetData>
  <mergeCells count="15">
    <mergeCell ref="Y3:Y4"/>
    <mergeCell ref="Z3:Z4"/>
    <mergeCell ref="AA3:AA4"/>
    <mergeCell ref="AB3:AB4"/>
    <mergeCell ref="A1:X1"/>
    <mergeCell ref="A2:X2"/>
    <mergeCell ref="A3:A4"/>
    <mergeCell ref="B3:B4"/>
    <mergeCell ref="C3:C4"/>
    <mergeCell ref="D3:D4"/>
    <mergeCell ref="E3:O3"/>
    <mergeCell ref="P3:P4"/>
    <mergeCell ref="Q3:V3"/>
    <mergeCell ref="W3:W4"/>
    <mergeCell ref="X3:X4"/>
  </mergeCells>
  <phoneticPr fontId="1" type="noConversion"/>
  <pageMargins left="0.78740157480314954" right="0" top="0.39370078740157477" bottom="0.39370078740157477" header="0" footer="0"/>
  <pageSetup paperSize="9" scale="43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7EE050-AA49-4BE9-86DE-884051B6BBDD}">
  <dimension ref="A1:M43"/>
  <sheetViews>
    <sheetView workbookViewId="0"/>
  </sheetViews>
  <sheetFormatPr defaultRowHeight="16.5" x14ac:dyDescent="0.3"/>
  <sheetData>
    <row r="1" spans="1:7" x14ac:dyDescent="0.3">
      <c r="A1" t="s">
        <v>2085</v>
      </c>
    </row>
    <row r="2" spans="1:7" x14ac:dyDescent="0.3">
      <c r="A2" s="1" t="s">
        <v>2086</v>
      </c>
      <c r="B2" t="s">
        <v>2087</v>
      </c>
      <c r="C2" s="1" t="s">
        <v>2088</v>
      </c>
    </row>
    <row r="3" spans="1:7" x14ac:dyDescent="0.3">
      <c r="A3" s="1" t="s">
        <v>2089</v>
      </c>
      <c r="B3" t="s">
        <v>2090</v>
      </c>
    </row>
    <row r="4" spans="1:7" x14ac:dyDescent="0.3">
      <c r="A4" s="1" t="s">
        <v>2091</v>
      </c>
      <c r="B4">
        <v>5</v>
      </c>
    </row>
    <row r="5" spans="1:7" x14ac:dyDescent="0.3">
      <c r="A5" s="1" t="s">
        <v>2092</v>
      </c>
      <c r="B5">
        <v>5</v>
      </c>
    </row>
    <row r="6" spans="1:7" x14ac:dyDescent="0.3">
      <c r="A6" s="1" t="s">
        <v>2093</v>
      </c>
      <c r="B6" t="s">
        <v>2094</v>
      </c>
    </row>
    <row r="7" spans="1:7" x14ac:dyDescent="0.3">
      <c r="A7" s="1" t="s">
        <v>2095</v>
      </c>
      <c r="B7" t="s">
        <v>2087</v>
      </c>
      <c r="C7">
        <v>1</v>
      </c>
    </row>
    <row r="8" spans="1:7" x14ac:dyDescent="0.3">
      <c r="A8" s="1" t="s">
        <v>2096</v>
      </c>
      <c r="B8" t="s">
        <v>2087</v>
      </c>
      <c r="C8">
        <v>2</v>
      </c>
    </row>
    <row r="9" spans="1:7" x14ac:dyDescent="0.3">
      <c r="A9" s="1" t="s">
        <v>2097</v>
      </c>
      <c r="B9" t="s">
        <v>1884</v>
      </c>
      <c r="C9" t="s">
        <v>1886</v>
      </c>
      <c r="D9" t="s">
        <v>1887</v>
      </c>
      <c r="E9" t="s">
        <v>1888</v>
      </c>
      <c r="F9" t="s">
        <v>1889</v>
      </c>
      <c r="G9" t="s">
        <v>2098</v>
      </c>
    </row>
    <row r="10" spans="1:7" x14ac:dyDescent="0.3">
      <c r="A10" s="1" t="s">
        <v>2099</v>
      </c>
      <c r="B10">
        <v>1472</v>
      </c>
      <c r="C10">
        <v>0</v>
      </c>
      <c r="D10">
        <v>0</v>
      </c>
    </row>
    <row r="11" spans="1:7" x14ac:dyDescent="0.3">
      <c r="A11" s="1" t="s">
        <v>2100</v>
      </c>
      <c r="B11" t="s">
        <v>2101</v>
      </c>
      <c r="C11">
        <v>4</v>
      </c>
    </row>
    <row r="12" spans="1:7" x14ac:dyDescent="0.3">
      <c r="A12" s="1" t="s">
        <v>2102</v>
      </c>
      <c r="B12" t="s">
        <v>2101</v>
      </c>
      <c r="C12">
        <v>4</v>
      </c>
    </row>
    <row r="13" spans="1:7" x14ac:dyDescent="0.3">
      <c r="A13" s="1" t="s">
        <v>2103</v>
      </c>
      <c r="B13" t="s">
        <v>2101</v>
      </c>
      <c r="C13">
        <v>3</v>
      </c>
    </row>
    <row r="14" spans="1:7" x14ac:dyDescent="0.3">
      <c r="A14" s="1" t="s">
        <v>2104</v>
      </c>
      <c r="B14" t="s">
        <v>2101</v>
      </c>
      <c r="C14">
        <v>5</v>
      </c>
    </row>
    <row r="15" spans="1:7" x14ac:dyDescent="0.3">
      <c r="A15" s="1" t="s">
        <v>2105</v>
      </c>
      <c r="B15" t="s">
        <v>1021</v>
      </c>
      <c r="C15" t="s">
        <v>2106</v>
      </c>
      <c r="D15" t="s">
        <v>2106</v>
      </c>
      <c r="E15" t="s">
        <v>2106</v>
      </c>
      <c r="F15">
        <v>1</v>
      </c>
    </row>
    <row r="16" spans="1:7" x14ac:dyDescent="0.3">
      <c r="A16" s="1" t="s">
        <v>2107</v>
      </c>
      <c r="B16">
        <v>1.1100000000000001</v>
      </c>
      <c r="C16">
        <v>1.1200000000000001</v>
      </c>
    </row>
    <row r="17" spans="1:13" x14ac:dyDescent="0.3">
      <c r="A17" s="1" t="s">
        <v>2108</v>
      </c>
      <c r="B17">
        <v>1</v>
      </c>
      <c r="C17">
        <v>1.5</v>
      </c>
      <c r="D17">
        <v>1.1599999999999999</v>
      </c>
      <c r="E17">
        <v>1.6</v>
      </c>
      <c r="F17">
        <v>1.6</v>
      </c>
      <c r="G17">
        <v>1.6</v>
      </c>
      <c r="H17">
        <v>1.94</v>
      </c>
      <c r="I17">
        <v>1.94</v>
      </c>
      <c r="J17">
        <v>1.94</v>
      </c>
      <c r="K17">
        <v>1</v>
      </c>
      <c r="L17">
        <v>1</v>
      </c>
      <c r="M17">
        <v>1</v>
      </c>
    </row>
    <row r="18" spans="1:13" x14ac:dyDescent="0.3">
      <c r="A18" s="1" t="s">
        <v>2109</v>
      </c>
      <c r="B18">
        <v>1.25</v>
      </c>
      <c r="C18">
        <v>1.071</v>
      </c>
    </row>
    <row r="19" spans="1:13" x14ac:dyDescent="0.3">
      <c r="A19" s="1" t="s">
        <v>2110</v>
      </c>
    </row>
    <row r="20" spans="1:13" x14ac:dyDescent="0.3">
      <c r="A20" s="1" t="s">
        <v>2111</v>
      </c>
      <c r="B20" s="1" t="s">
        <v>2087</v>
      </c>
      <c r="C20">
        <v>1</v>
      </c>
    </row>
    <row r="21" spans="1:13" x14ac:dyDescent="0.3">
      <c r="A21" t="s">
        <v>2113</v>
      </c>
      <c r="B21" t="s">
        <v>2114</v>
      </c>
      <c r="C21" t="s">
        <v>2115</v>
      </c>
    </row>
    <row r="22" spans="1:13" x14ac:dyDescent="0.3">
      <c r="A22">
        <v>1</v>
      </c>
      <c r="B22" s="1" t="s">
        <v>2116</v>
      </c>
      <c r="C22" s="1" t="s">
        <v>2084</v>
      </c>
    </row>
    <row r="23" spans="1:13" x14ac:dyDescent="0.3">
      <c r="A23">
        <v>2</v>
      </c>
      <c r="B23" s="1" t="s">
        <v>2117</v>
      </c>
      <c r="C23" s="1" t="s">
        <v>2118</v>
      </c>
    </row>
    <row r="24" spans="1:13" x14ac:dyDescent="0.3">
      <c r="A24">
        <v>3</v>
      </c>
      <c r="B24" s="1" t="s">
        <v>2119</v>
      </c>
      <c r="C24" s="1" t="s">
        <v>2120</v>
      </c>
    </row>
    <row r="25" spans="1:13" x14ac:dyDescent="0.3">
      <c r="A25">
        <v>4</v>
      </c>
      <c r="B25" s="1" t="s">
        <v>2121</v>
      </c>
      <c r="C25" s="1" t="s">
        <v>2122</v>
      </c>
    </row>
    <row r="26" spans="1:13" x14ac:dyDescent="0.3">
      <c r="A26">
        <v>5</v>
      </c>
      <c r="B26" s="1" t="s">
        <v>2123</v>
      </c>
      <c r="C26" s="1" t="s">
        <v>52</v>
      </c>
    </row>
    <row r="27" spans="1:13" x14ac:dyDescent="0.3">
      <c r="A27">
        <v>6</v>
      </c>
      <c r="B27" s="1" t="s">
        <v>2124</v>
      </c>
      <c r="C27" s="1" t="s">
        <v>52</v>
      </c>
    </row>
    <row r="28" spans="1:13" x14ac:dyDescent="0.3">
      <c r="A28">
        <v>7</v>
      </c>
      <c r="B28" s="1" t="s">
        <v>2125</v>
      </c>
      <c r="C28" s="1" t="s">
        <v>2126</v>
      </c>
    </row>
    <row r="29" spans="1:13" x14ac:dyDescent="0.3">
      <c r="A29">
        <v>8</v>
      </c>
      <c r="B29" s="1" t="s">
        <v>2127</v>
      </c>
      <c r="C29" s="1" t="s">
        <v>52</v>
      </c>
    </row>
    <row r="30" spans="1:13" x14ac:dyDescent="0.3">
      <c r="A30">
        <v>9</v>
      </c>
      <c r="B30" s="1" t="s">
        <v>2127</v>
      </c>
      <c r="C30" s="1" t="s">
        <v>52</v>
      </c>
    </row>
    <row r="31" spans="1:13" x14ac:dyDescent="0.3">
      <c r="A31" t="s">
        <v>1021</v>
      </c>
      <c r="B31" s="1" t="s">
        <v>2128</v>
      </c>
      <c r="C31" s="1" t="s">
        <v>52</v>
      </c>
    </row>
    <row r="32" spans="1:13" x14ac:dyDescent="0.3">
      <c r="A32" t="s">
        <v>2056</v>
      </c>
      <c r="B32" s="1" t="s">
        <v>2129</v>
      </c>
      <c r="C32" s="1" t="s">
        <v>52</v>
      </c>
    </row>
    <row r="33" spans="1:3" x14ac:dyDescent="0.3">
      <c r="A33" t="s">
        <v>2087</v>
      </c>
      <c r="B33" s="1" t="s">
        <v>2128</v>
      </c>
      <c r="C33" s="1" t="s">
        <v>52</v>
      </c>
    </row>
    <row r="34" spans="1:3" x14ac:dyDescent="0.3">
      <c r="A34" t="s">
        <v>2130</v>
      </c>
      <c r="B34" s="1" t="s">
        <v>2128</v>
      </c>
      <c r="C34" s="1" t="s">
        <v>52</v>
      </c>
    </row>
    <row r="35" spans="1:3" x14ac:dyDescent="0.3">
      <c r="A35" t="s">
        <v>2131</v>
      </c>
      <c r="B35" s="1" t="s">
        <v>2128</v>
      </c>
      <c r="C35" s="1" t="s">
        <v>52</v>
      </c>
    </row>
    <row r="36" spans="1:3" x14ac:dyDescent="0.3">
      <c r="A36" t="s">
        <v>67</v>
      </c>
      <c r="B36" s="1" t="s">
        <v>2128</v>
      </c>
      <c r="C36" s="1" t="s">
        <v>52</v>
      </c>
    </row>
    <row r="37" spans="1:3" x14ac:dyDescent="0.3">
      <c r="A37" t="s">
        <v>2132</v>
      </c>
      <c r="B37" s="1" t="s">
        <v>2128</v>
      </c>
      <c r="C37" s="1" t="s">
        <v>52</v>
      </c>
    </row>
    <row r="38" spans="1:3" x14ac:dyDescent="0.3">
      <c r="A38" t="s">
        <v>2133</v>
      </c>
      <c r="B38" s="1" t="s">
        <v>2128</v>
      </c>
      <c r="C38" s="1" t="s">
        <v>52</v>
      </c>
    </row>
    <row r="39" spans="1:3" x14ac:dyDescent="0.3">
      <c r="A39" t="s">
        <v>2134</v>
      </c>
      <c r="B39" s="1" t="s">
        <v>2128</v>
      </c>
      <c r="C39" s="1" t="s">
        <v>52</v>
      </c>
    </row>
    <row r="40" spans="1:3" x14ac:dyDescent="0.3">
      <c r="A40" t="s">
        <v>2135</v>
      </c>
      <c r="B40" s="1" t="s">
        <v>2128</v>
      </c>
      <c r="C40" s="1" t="s">
        <v>52</v>
      </c>
    </row>
    <row r="43" spans="1:3" x14ac:dyDescent="0.3">
      <c r="A43" t="s">
        <v>2112</v>
      </c>
      <c r="B43">
        <v>1234</v>
      </c>
    </row>
  </sheetData>
  <phoneticPr fontId="1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80E070-417B-49BC-AA5D-59405F28A4B8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7</vt:i4>
      </vt:variant>
      <vt:variant>
        <vt:lpstr>이름 지정된 범위</vt:lpstr>
      </vt:variant>
      <vt:variant>
        <vt:i4>10</vt:i4>
      </vt:variant>
    </vt:vector>
  </HeadingPairs>
  <TitlesOfParts>
    <vt:vector size="17" baseType="lpstr">
      <vt:lpstr>공종별집계표</vt:lpstr>
      <vt:lpstr>공종별내역서</vt:lpstr>
      <vt:lpstr>일위대가목록</vt:lpstr>
      <vt:lpstr>일위대가</vt:lpstr>
      <vt:lpstr>단가대비표</vt:lpstr>
      <vt:lpstr> 공사설정 </vt:lpstr>
      <vt:lpstr>Sheet1</vt:lpstr>
      <vt:lpstr>공종별내역서!Print_Area</vt:lpstr>
      <vt:lpstr>공종별집계표!Print_Area</vt:lpstr>
      <vt:lpstr>단가대비표!Print_Area</vt:lpstr>
      <vt:lpstr>일위대가!Print_Area</vt:lpstr>
      <vt:lpstr>일위대가목록!Print_Area</vt:lpstr>
      <vt:lpstr>공종별내역서!Print_Titles</vt:lpstr>
      <vt:lpstr>공종별집계표!Print_Titles</vt:lpstr>
      <vt:lpstr>단가대비표!Print_Titles</vt:lpstr>
      <vt:lpstr>일위대가!Print_Titles</vt:lpstr>
      <vt:lpstr>일위대가목록!Print_Titles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pcm</dc:creator>
  <cp:lastModifiedBy>User</cp:lastModifiedBy>
  <dcterms:created xsi:type="dcterms:W3CDTF">2026-09-15T06:52:26Z</dcterms:created>
  <dcterms:modified xsi:type="dcterms:W3CDTF">2026-10-02T05:28:22Z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2">
    <vt:lpwstr>eyJub2RlMSI6eyJkc2QiOiIwMTAwMDAwMDAwMDAxOTcxIiwibG9nVGltZSI6IjIwMjYtMTAtMDJUMDU6MTY6NDlaIiwicElEIjoxLCJwcm9jZXNzSWQiOjM4OTIsInByb2Nlc3NOYW1lIjoiZl9iYXRtZ3IuZXhlIiwidHJhY2VJZCI6IjQ2NzVCN0I4MzlCRTQ0NENBOEU0MEFBMEY5M0UyOUY1IiwidXNlckNvZGUiOiJJMjAyNTAwOSJ9LCJub2RlMiI6eyJkc2QiOiIwMTAwMDAwMDAwMDAxOTcxIiwibG9nVGltZSI6IjIwMjYtMTAtMDJUMDU6MTY6NDlaIiwicElEIjoxLCJwcm9jZXNzSWQiOjM4OTIsInByb2Nlc3NOYW1lIjoiZl9iYXRtZ3IuZXhlIiwidHJhY2VJZCI6IjQ2NzVCN0I4MzlCRTQ0NENBOEU0MEFBMEY5M0UyOUY1IiwidXNlckNvZGUiOiJJMjAyNTAwOSJ9LCJub2RlMyI6eyJkc2QiOiIwMTAwMDAwMDAwMDAxOTcxIiwibG9nVGltZSI6IjIwMjYtMTAtMDJUMDU6MTY6NDlaIiwicElEIjoxLCJwcm9jZXNzSWQiOjM4OTIsInByb2Nlc3NOYW1lIjoiZl9iYXRtZ3IuZXhlIiwidHJhY2VJZCI6IjQ2NzVCN0I4MzlCRTQ0NENBOEU0MEFBMEY5M0UyOUY1IiwidXNlckNvZGUiOiJJMjAyNTAwOSJ9LCJub2RlNCI6eyJkc2QiOiIwMTAwMDAwMDAwMDAxOTcxIiwibG9nVGltZSI6IjIwMjYtMTAtMDJUMDU6Mjc6NTZaIiwicElEIjoxLCJwcm9jZXNzSWQiOjM4OTIsInByb2Nlc3NOYW1lIjoiRVhDRUwuRVhFIiwidHJhY2VJZCI6Ijk2OUIyNUEwNkEyMzRENkY5NUFFOEE2RTNBMjExMzZCIiwidXNlckNvZGUiOiJJMjAyNTAwOSJ9LCJub2RlNSI6eyJkc2QiOiIwMDAwMDAwMDAwMDAwMDAwIiwibG9nVGltZSI6IjIwMjYtMTAtMDJUMDU6Mjk6NDhaIiwicElEIjoyMDQ4LCJwcm9jZXNzSWQiOjI1OTEyLCJwcm9jZXNzTmFtZSI6IkVYQ0VMLkVYRSIsInRyYWNlSWQiOiI2MERBODY3Qzg2NUE0Rjc3ODRCODE2OTgwODJGRDY0RCIsInVzZXJDb2RlIjoiSTIwMjUwMDkifSwibm9kZUNvdW50IjozLCJyb290VHJhY2VJZCI6IjQ2NzVCN0I4MzlCRTQ0NENBOEU0MEFBMEY5M0UyOUY1In0=</vt:lpwstr>
  </property>
</Properties>
</file>