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입찰 공고\"/>
    </mc:Choice>
  </mc:AlternateContent>
  <bookViews>
    <workbookView xWindow="0" yWindow="0" windowWidth="28800" windowHeight="12135" firstSheet="1" activeTab="1"/>
  </bookViews>
  <sheets>
    <sheet name="갑지" sheetId="1" state="hidden" r:id="rId1"/>
    <sheet name="4명 3교대 기준" sheetId="9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9" l="1"/>
  <c r="F11" i="9"/>
  <c r="F10" i="9"/>
  <c r="I10" i="9" s="1"/>
  <c r="I23" i="9" l="1"/>
  <c r="F14" i="9"/>
  <c r="F20" i="9" s="1"/>
  <c r="I20" i="9" s="1"/>
  <c r="I12" i="9"/>
  <c r="I11" i="9"/>
  <c r="F19" i="9" l="1"/>
  <c r="I19" i="9" s="1"/>
  <c r="F22" i="9"/>
  <c r="I22" i="9" s="1"/>
  <c r="F15" i="9"/>
  <c r="I15" i="9" s="1"/>
  <c r="F17" i="9"/>
  <c r="I17" i="9" s="1"/>
  <c r="F18" i="9"/>
  <c r="I18" i="9" s="1"/>
  <c r="I14" i="9"/>
  <c r="F16" i="9" l="1"/>
  <c r="I16" i="9" s="1"/>
  <c r="F21" i="9"/>
  <c r="I21" i="9" s="1"/>
  <c r="F24" i="9" l="1"/>
  <c r="I24" i="9" l="1"/>
  <c r="F25" i="9"/>
  <c r="F26" i="9" l="1"/>
  <c r="I25" i="9"/>
  <c r="I26" i="9" l="1"/>
  <c r="F27" i="9"/>
  <c r="I27" i="9" l="1"/>
  <c r="F28" i="9"/>
  <c r="I28" i="9" l="1"/>
  <c r="F29" i="9"/>
  <c r="I29" i="9" s="1"/>
  <c r="F30" i="9" l="1"/>
  <c r="F31" i="9" s="1"/>
  <c r="I30" i="9" l="1"/>
  <c r="I31" i="9" s="1"/>
</calcChain>
</file>

<file path=xl/sharedStrings.xml><?xml version="1.0" encoding="utf-8"?>
<sst xmlns="http://schemas.openxmlformats.org/spreadsheetml/2006/main" count="77" uniqueCount="74">
  <si>
    <t>총용역비 : 일금 삼억구천이백삼십사만구천삼십원(\392,349,030)</t>
  </si>
  <si>
    <t>서울시립대학교(분임)경리관   귀중</t>
  </si>
  <si>
    <t>- 청소용역비 : 일금삼억일천구백일십이만팔천이백삼십사원(\319,128,234)</t>
  </si>
  <si>
    <t>- 경비용역비 : 일금 칠천삼백이십이만칠백구십육원(\73,220,796)</t>
  </si>
  <si>
    <t>상주적십자병원 청소용역</t>
  </si>
  <si>
    <t>합       계</t>
  </si>
  <si>
    <t>부가가치세</t>
  </si>
  <si>
    <t>위  와    같 이   산  출  합 니 다.</t>
  </si>
  <si>
    <t>(합)다산이엔지 대표이사  송 연 숙  (인)</t>
  </si>
  <si>
    <t>* 감시.단속적 근로자 적용제외 승인 기준</t>
    <phoneticPr fontId="6" type="noConversion"/>
  </si>
  <si>
    <t>항목</t>
    <phoneticPr fontId="6" type="noConversion"/>
  </si>
  <si>
    <t>인원</t>
    <phoneticPr fontId="6" type="noConversion"/>
  </si>
  <si>
    <t>개월</t>
    <phoneticPr fontId="6" type="noConversion"/>
  </si>
  <si>
    <t>합계</t>
    <phoneticPr fontId="6" type="noConversion"/>
  </si>
  <si>
    <t>시급</t>
    <phoneticPr fontId="6" type="noConversion"/>
  </si>
  <si>
    <t>야간근로수당</t>
    <phoneticPr fontId="6" type="noConversion"/>
  </si>
  <si>
    <t>연차수당</t>
    <phoneticPr fontId="6" type="noConversion"/>
  </si>
  <si>
    <t>기본급</t>
    <phoneticPr fontId="6" type="noConversion"/>
  </si>
  <si>
    <t>연장근로수당</t>
    <phoneticPr fontId="6" type="noConversion"/>
  </si>
  <si>
    <t>해당사항 없음</t>
    <phoneticPr fontId="6" type="noConversion"/>
  </si>
  <si>
    <t>(a) 월 지급액</t>
    <phoneticPr fontId="6" type="noConversion"/>
  </si>
  <si>
    <t>(b) 퇴직적립금</t>
    <phoneticPr fontId="6" type="noConversion"/>
  </si>
  <si>
    <t>인건비 소계(a+b)</t>
    <phoneticPr fontId="6" type="noConversion"/>
  </si>
  <si>
    <t xml:space="preserve">직 접 비 </t>
    <phoneticPr fontId="6" type="noConversion"/>
  </si>
  <si>
    <t>복 리 후 생 비</t>
    <phoneticPr fontId="6" type="noConversion"/>
  </si>
  <si>
    <t>건강보험료</t>
    <phoneticPr fontId="6" type="noConversion"/>
  </si>
  <si>
    <t>국민연금료</t>
    <phoneticPr fontId="6" type="noConversion"/>
  </si>
  <si>
    <t>고용보험료</t>
    <phoneticPr fontId="6" type="noConversion"/>
  </si>
  <si>
    <t>산재보험료</t>
    <phoneticPr fontId="6" type="noConversion"/>
  </si>
  <si>
    <t>장기요양보험료</t>
    <phoneticPr fontId="6" type="noConversion"/>
  </si>
  <si>
    <t>임금채권보장보험</t>
    <phoneticPr fontId="6" type="noConversion"/>
  </si>
  <si>
    <t>피복 및 장구류</t>
    <phoneticPr fontId="6" type="noConversion"/>
  </si>
  <si>
    <t>(a)*4.5%</t>
    <phoneticPr fontId="6" type="noConversion"/>
  </si>
  <si>
    <t>(a)*1.75%</t>
    <phoneticPr fontId="6" type="noConversion"/>
  </si>
  <si>
    <t>(a)*0.06%</t>
    <phoneticPr fontId="6" type="noConversion"/>
  </si>
  <si>
    <t>소   계©</t>
    <phoneticPr fontId="6" type="noConversion"/>
  </si>
  <si>
    <t>계(a+b+c)</t>
    <phoneticPr fontId="6" type="noConversion"/>
  </si>
  <si>
    <t>일반관리비(d)</t>
    <phoneticPr fontId="6" type="noConversion"/>
  </si>
  <si>
    <t>(a+b+c)*5%</t>
    <phoneticPr fontId="6" type="noConversion"/>
  </si>
  <si>
    <t>기업이윤</t>
    <phoneticPr fontId="6" type="noConversion"/>
  </si>
  <si>
    <t>(a+b+c+d)*5%</t>
    <phoneticPr fontId="6" type="noConversion"/>
  </si>
  <si>
    <t>총        계</t>
    <phoneticPr fontId="6" type="noConversion"/>
  </si>
  <si>
    <t>만원단위 미만 절사</t>
    <phoneticPr fontId="6" type="noConversion"/>
  </si>
  <si>
    <t xml:space="preserve">간접비 </t>
    <phoneticPr fontId="6" type="noConversion"/>
  </si>
  <si>
    <t>(a)*1/12 , 소수점 이하 버림</t>
    <phoneticPr fontId="6" type="noConversion"/>
  </si>
  <si>
    <t>(a)*3.545%</t>
    <phoneticPr fontId="6" type="noConversion"/>
  </si>
  <si>
    <t>2024년 하반기단순노무 시중노임단가 기준</t>
    <phoneticPr fontId="6" type="noConversion"/>
  </si>
  <si>
    <t>(a)*1.03%</t>
    <phoneticPr fontId="6" type="noConversion"/>
  </si>
  <si>
    <t>건강보험료*12.95%</t>
    <phoneticPr fontId="6" type="noConversion"/>
  </si>
  <si>
    <t>근로기준법 제56조</t>
    <phoneticPr fontId="6" type="noConversion"/>
  </si>
  <si>
    <t>비  고 (산출방식)</t>
    <phoneticPr fontId="6" type="noConversion"/>
  </si>
  <si>
    <t>근로기준법 제60조</t>
    <phoneticPr fontId="6" type="noConversion"/>
  </si>
  <si>
    <t>관련법령</t>
    <phoneticPr fontId="6" type="noConversion"/>
  </si>
  <si>
    <t>국가계약법 시행규칙 제8조 (인건비 + 복리후생비 및 경비) x N% 적용 (9.0% 이내)</t>
    <phoneticPr fontId="6" type="noConversion"/>
  </si>
  <si>
    <t>국가계약법 시행규칙 제8조 (인건비 + 복리후생비 및 경비 + 일반관리비) x N% 적용 (10%이내)</t>
    <phoneticPr fontId="6" type="noConversion"/>
  </si>
  <si>
    <t>근로기준법 제34조(급여)</t>
    <phoneticPr fontId="20" type="noConversion"/>
  </si>
  <si>
    <t>국민연금법 제88조(급여*4.5%)</t>
    <phoneticPr fontId="20" type="noConversion"/>
  </si>
  <si>
    <t>-</t>
    <phoneticPr fontId="6" type="noConversion"/>
  </si>
  <si>
    <t>일 24시간 기준</t>
    <phoneticPr fontId="6" type="noConversion"/>
  </si>
  <si>
    <t>국민건강보험법 시행령 제44조 및 제76조(급여*3.545%, 2024년 보험요율 기준)</t>
    <phoneticPr fontId="20" type="noConversion"/>
  </si>
  <si>
    <t>고용산재보험료징수법 시행령 제12조(급여*1.75%)</t>
    <phoneticPr fontId="20" type="noConversion"/>
  </si>
  <si>
    <t>고용산재보험료징수법 시행규칙 제12조 및 제12조의2(급여*0.963%)</t>
    <phoneticPr fontId="20" type="noConversion"/>
  </si>
  <si>
    <t>노인장기요양보험법 제9조(건강보험금액*12.95%, 2024년 보험요율 기준)</t>
    <phoneticPr fontId="6" type="noConversion"/>
  </si>
  <si>
    <t>임금채권보장법 제9조(급여*0.06%)</t>
    <phoneticPr fontId="20" type="noConversion"/>
  </si>
  <si>
    <t>4인 기준 합계</t>
    <phoneticPr fontId="6" type="noConversion"/>
  </si>
  <si>
    <t>1인/1월 기준</t>
    <phoneticPr fontId="6" type="noConversion"/>
  </si>
  <si>
    <t>-</t>
    <phoneticPr fontId="6" type="noConversion"/>
  </si>
  <si>
    <t>182.50시간*시급</t>
    <phoneticPr fontId="6" type="noConversion"/>
  </si>
  <si>
    <t>시급*8시간*11/12
(매월만근 시 1개 발생)</t>
    <phoneticPr fontId="6" type="noConversion"/>
  </si>
  <si>
    <t>60.83시간*시급*0.5</t>
    <phoneticPr fontId="6" type="noConversion"/>
  </si>
  <si>
    <t>1회 지급</t>
    <phoneticPr fontId="6" type="noConversion"/>
  </si>
  <si>
    <t>* 근무시간: [조]07:00~16:00 / [주]15:00~24:00 / [야]23:00~08:00
* 근무형태: 4명 3교대 ([조], [주], [야], [비])</t>
    <phoneticPr fontId="6" type="noConversion"/>
  </si>
  <si>
    <t>시급 11,261원 적용 
: 2024.10월 단순노무 시중노임단가(90,085원) 기준</t>
    <phoneticPr fontId="6" type="noConversion"/>
  </si>
  <si>
    <t>2025년 경비보안 용역 공내역서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</si>
</sst>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yyyy&quot;년&quot;\ m&quot;월&quot;\ d&quot;일&quot;"/>
    <numFmt numFmtId="177" formatCode="0.0"/>
    <numFmt numFmtId="178" formatCode="#,##0_ "/>
    <numFmt numFmtId="179" formatCode="_-* #,##0_-;\-* #,##0_-;_-* &quot;-&quot;??_-;_-@_-"/>
  </numFmts>
  <fonts count="29">
    <font>
      <sz val="11"/>
      <color rgb="FF000000"/>
      <name val="돋움"/>
    </font>
    <font>
      <sz val="12"/>
      <color rgb="FF000000"/>
      <name val="신그래픽"/>
      <family val="3"/>
      <charset val="129"/>
    </font>
    <font>
      <b/>
      <sz val="2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>
      <alignment vertical="center"/>
    </xf>
    <xf numFmtId="41" fontId="5" fillId="0" borderId="0"/>
    <xf numFmtId="0" fontId="1" fillId="0" borderId="0"/>
    <xf numFmtId="0" fontId="18" fillId="0" borderId="0"/>
    <xf numFmtId="0" fontId="18" fillId="0" borderId="0"/>
  </cellStyleXfs>
  <cellXfs count="126">
    <xf numFmtId="0" fontId="0" fillId="0" borderId="0" xfId="0">
      <alignment vertical="center"/>
    </xf>
    <xf numFmtId="0" fontId="0" fillId="0" borderId="0" xfId="0" applyAlignment="1"/>
    <xf numFmtId="0" fontId="1" fillId="0" borderId="1" xfId="3" applyBorder="1"/>
    <xf numFmtId="0" fontId="1" fillId="0" borderId="2" xfId="3" applyBorder="1"/>
    <xf numFmtId="0" fontId="1" fillId="0" borderId="3" xfId="3" applyBorder="1"/>
    <xf numFmtId="0" fontId="1" fillId="0" borderId="4" xfId="3" applyBorder="1"/>
    <xf numFmtId="0" fontId="1" fillId="0" borderId="0" xfId="3"/>
    <xf numFmtId="0" fontId="1" fillId="0" borderId="5" xfId="3" applyBorder="1"/>
    <xf numFmtId="0" fontId="1" fillId="0" borderId="6" xfId="3" applyBorder="1"/>
    <xf numFmtId="0" fontId="1" fillId="0" borderId="7" xfId="3" applyBorder="1"/>
    <xf numFmtId="0" fontId="1" fillId="0" borderId="8" xfId="3" applyBorder="1"/>
    <xf numFmtId="0" fontId="7" fillId="0" borderId="0" xfId="0" applyFont="1" applyAlignment="1"/>
    <xf numFmtId="41" fontId="7" fillId="0" borderId="0" xfId="1" applyFont="1" applyAlignment="1"/>
    <xf numFmtId="41" fontId="7" fillId="0" borderId="0" xfId="1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/>
    <xf numFmtId="0" fontId="9" fillId="0" borderId="0" xfId="0" applyFont="1" applyAlignment="1"/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177" fontId="12" fillId="0" borderId="0" xfId="0" applyNumberFormat="1" applyFont="1" applyAlignment="1"/>
    <xf numFmtId="49" fontId="12" fillId="0" borderId="0" xfId="0" applyNumberFormat="1" applyFont="1" applyAlignment="1"/>
    <xf numFmtId="41" fontId="12" fillId="0" borderId="0" xfId="0" applyNumberFormat="1" applyFont="1" applyAlignment="1"/>
    <xf numFmtId="178" fontId="12" fillId="0" borderId="0" xfId="0" applyNumberFormat="1" applyFont="1" applyAlignment="1"/>
    <xf numFmtId="176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41" fontId="14" fillId="0" borderId="0" xfId="1" applyFont="1" applyAlignment="1">
      <alignment horizontal="center" vertical="center"/>
    </xf>
    <xf numFmtId="41" fontId="13" fillId="0" borderId="0" xfId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15" fillId="0" borderId="0" xfId="0" applyNumberFormat="1" applyFont="1" applyAlignment="1">
      <alignment horizontal="left" vertical="center"/>
    </xf>
    <xf numFmtId="43" fontId="12" fillId="0" borderId="0" xfId="0" applyNumberFormat="1" applyFont="1" applyAlignment="1"/>
    <xf numFmtId="0" fontId="8" fillId="0" borderId="0" xfId="0" applyFont="1" applyAlignment="1">
      <alignment horizontal="center" wrapText="1"/>
    </xf>
    <xf numFmtId="41" fontId="9" fillId="3" borderId="9" xfId="1" applyFont="1" applyFill="1" applyBorder="1" applyAlignment="1">
      <alignment horizontal="center" vertical="center" wrapText="1"/>
    </xf>
    <xf numFmtId="176" fontId="9" fillId="3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179" fontId="16" fillId="0" borderId="9" xfId="2" applyNumberFormat="1" applyFont="1" applyBorder="1" applyAlignment="1">
      <alignment horizontal="left" vertical="center" wrapText="1"/>
    </xf>
    <xf numFmtId="41" fontId="16" fillId="0" borderId="9" xfId="0" applyNumberFormat="1" applyFont="1" applyBorder="1" applyAlignment="1">
      <alignment horizontal="center" vertical="center"/>
    </xf>
    <xf numFmtId="41" fontId="16" fillId="0" borderId="9" xfId="2" applyFont="1" applyBorder="1" applyAlignment="1">
      <alignment vertical="center"/>
    </xf>
    <xf numFmtId="41" fontId="16" fillId="0" borderId="9" xfId="1" applyFont="1" applyBorder="1" applyAlignment="1">
      <alignment horizontal="center" vertical="center"/>
    </xf>
    <xf numFmtId="0" fontId="19" fillId="0" borderId="9" xfId="4" applyFont="1" applyBorder="1" applyAlignment="1">
      <alignment horizontal="left" vertical="center" shrinkToFit="1"/>
    </xf>
    <xf numFmtId="41" fontId="16" fillId="0" borderId="9" xfId="1" applyFont="1" applyBorder="1">
      <alignment vertical="center"/>
    </xf>
    <xf numFmtId="41" fontId="16" fillId="0" borderId="9" xfId="1" applyFont="1" applyBorder="1" applyAlignment="1">
      <alignment horizontal="left" vertical="center" wrapText="1"/>
    </xf>
    <xf numFmtId="41" fontId="17" fillId="4" borderId="9" xfId="0" applyNumberFormat="1" applyFont="1" applyFill="1" applyBorder="1" applyAlignment="1">
      <alignment horizontal="center" vertical="center"/>
    </xf>
    <xf numFmtId="41" fontId="17" fillId="4" borderId="9" xfId="1" applyFont="1" applyFill="1" applyBorder="1" applyAlignment="1">
      <alignment horizontal="center" vertical="center"/>
    </xf>
    <xf numFmtId="41" fontId="17" fillId="4" borderId="9" xfId="1" applyFont="1" applyFill="1" applyBorder="1">
      <alignment vertical="center"/>
    </xf>
    <xf numFmtId="0" fontId="10" fillId="4" borderId="9" xfId="0" applyFont="1" applyFill="1" applyBorder="1" applyAlignment="1">
      <alignment horizontal="left" vertical="center" shrinkToFit="1"/>
    </xf>
    <xf numFmtId="41" fontId="16" fillId="5" borderId="9" xfId="2" applyFont="1" applyFill="1" applyBorder="1" applyAlignment="1">
      <alignment horizontal="left" vertical="center" wrapText="1"/>
    </xf>
    <xf numFmtId="41" fontId="16" fillId="5" borderId="9" xfId="0" applyNumberFormat="1" applyFont="1" applyFill="1" applyBorder="1" applyAlignment="1">
      <alignment horizontal="center" vertical="center"/>
    </xf>
    <xf numFmtId="41" fontId="16" fillId="5" borderId="9" xfId="2" applyFont="1" applyFill="1" applyBorder="1" applyAlignment="1">
      <alignment vertical="center"/>
    </xf>
    <xf numFmtId="0" fontId="12" fillId="5" borderId="9" xfId="0" applyFont="1" applyFill="1" applyBorder="1" applyAlignment="1">
      <alignment horizontal="left" vertical="center" wrapText="1" shrinkToFit="1"/>
    </xf>
    <xf numFmtId="41" fontId="16" fillId="5" borderId="9" xfId="1" applyFont="1" applyFill="1" applyBorder="1" applyAlignment="1">
      <alignment horizontal="center" vertical="center"/>
    </xf>
    <xf numFmtId="0" fontId="19" fillId="5" borderId="9" xfId="5" applyFont="1" applyFill="1" applyBorder="1" applyAlignment="1">
      <alignment horizontal="left" vertical="center" wrapText="1" shrinkToFit="1"/>
    </xf>
    <xf numFmtId="0" fontId="19" fillId="5" borderId="9" xfId="4" applyFont="1" applyFill="1" applyBorder="1" applyAlignment="1">
      <alignment horizontal="left" vertical="center" shrinkToFit="1"/>
    </xf>
    <xf numFmtId="0" fontId="19" fillId="5" borderId="9" xfId="4" applyFont="1" applyFill="1" applyBorder="1" applyAlignment="1">
      <alignment horizontal="left" vertical="center" wrapText="1" shrinkToFit="1"/>
    </xf>
    <xf numFmtId="0" fontId="12" fillId="5" borderId="9" xfId="0" applyFont="1" applyFill="1" applyBorder="1" applyAlignment="1">
      <alignment vertical="center" readingOrder="1"/>
    </xf>
    <xf numFmtId="41" fontId="16" fillId="5" borderId="9" xfId="1" applyFont="1" applyFill="1" applyBorder="1" applyAlignment="1">
      <alignment horizontal="left" vertical="center" wrapText="1"/>
    </xf>
    <xf numFmtId="41" fontId="16" fillId="5" borderId="9" xfId="1" applyFont="1" applyFill="1" applyBorder="1">
      <alignment vertical="center"/>
    </xf>
    <xf numFmtId="3" fontId="21" fillId="0" borderId="0" xfId="0" applyNumberFormat="1" applyFont="1" applyAlignment="1">
      <alignment vertical="center" wrapText="1"/>
    </xf>
    <xf numFmtId="41" fontId="14" fillId="0" borderId="9" xfId="1" applyFont="1" applyBorder="1">
      <alignment vertical="center"/>
    </xf>
    <xf numFmtId="41" fontId="14" fillId="0" borderId="9" xfId="1" applyFont="1" applyBorder="1" applyAlignment="1">
      <alignment horizontal="left" vertical="center" wrapText="1"/>
    </xf>
    <xf numFmtId="0" fontId="22" fillId="5" borderId="9" xfId="0" applyFont="1" applyFill="1" applyBorder="1" applyAlignment="1">
      <alignment horizontal="left" vertical="center" shrinkToFit="1"/>
    </xf>
    <xf numFmtId="0" fontId="22" fillId="5" borderId="9" xfId="0" applyFont="1" applyFill="1" applyBorder="1">
      <alignment vertical="center"/>
    </xf>
    <xf numFmtId="0" fontId="22" fillId="5" borderId="9" xfId="0" applyFont="1" applyFill="1" applyBorder="1" applyAlignment="1">
      <alignment horizontal="left" vertical="center" wrapText="1" shrinkToFit="1"/>
    </xf>
    <xf numFmtId="9" fontId="22" fillId="5" borderId="9" xfId="0" applyNumberFormat="1" applyFont="1" applyFill="1" applyBorder="1" applyAlignment="1">
      <alignment horizontal="left" vertical="center" shrinkToFit="1"/>
    </xf>
    <xf numFmtId="9" fontId="22" fillId="5" borderId="9" xfId="0" applyNumberFormat="1" applyFont="1" applyFill="1" applyBorder="1" applyAlignment="1">
      <alignment horizontal="center" vertical="center" shrinkToFit="1"/>
    </xf>
    <xf numFmtId="0" fontId="22" fillId="2" borderId="9" xfId="0" applyFont="1" applyFill="1" applyBorder="1" applyAlignment="1">
      <alignment horizontal="left" vertical="center" shrinkToFit="1"/>
    </xf>
    <xf numFmtId="0" fontId="24" fillId="5" borderId="9" xfId="4" applyFont="1" applyFill="1" applyBorder="1" applyAlignment="1">
      <alignment horizontal="left" vertical="center" shrinkToFit="1"/>
    </xf>
    <xf numFmtId="9" fontId="24" fillId="5" borderId="9" xfId="4" applyNumberFormat="1" applyFont="1" applyFill="1" applyBorder="1" applyAlignment="1">
      <alignment horizontal="left" vertical="center" shrinkToFit="1"/>
    </xf>
    <xf numFmtId="0" fontId="23" fillId="0" borderId="9" xfId="0" applyFont="1" applyBorder="1" applyAlignment="1">
      <alignment horizontal="left" vertical="center" wrapText="1" shrinkToFit="1"/>
    </xf>
    <xf numFmtId="0" fontId="22" fillId="2" borderId="9" xfId="0" applyFont="1" applyFill="1" applyBorder="1" applyAlignment="1">
      <alignment horizontal="left" vertical="center" wrapText="1" shrinkToFit="1"/>
    </xf>
    <xf numFmtId="41" fontId="14" fillId="4" borderId="9" xfId="1" applyFont="1" applyFill="1" applyBorder="1" applyAlignment="1">
      <alignment horizontal="center" vertical="center"/>
    </xf>
    <xf numFmtId="41" fontId="14" fillId="4" borderId="9" xfId="0" applyNumberFormat="1" applyFont="1" applyFill="1" applyBorder="1" applyAlignment="1">
      <alignment horizontal="center" vertical="center"/>
    </xf>
    <xf numFmtId="41" fontId="14" fillId="4" borderId="9" xfId="2" applyFont="1" applyFill="1" applyBorder="1" applyAlignment="1">
      <alignment horizontal="left" vertical="center" wrapText="1"/>
    </xf>
    <xf numFmtId="41" fontId="14" fillId="4" borderId="9" xfId="2" applyFont="1" applyFill="1" applyBorder="1" applyAlignment="1">
      <alignment vertical="center"/>
    </xf>
    <xf numFmtId="41" fontId="14" fillId="4" borderId="9" xfId="1" applyFont="1" applyFill="1" applyBorder="1" applyAlignment="1">
      <alignment horizontal="left" vertical="center" wrapText="1"/>
    </xf>
    <xf numFmtId="41" fontId="14" fillId="4" borderId="9" xfId="1" applyFont="1" applyFill="1" applyBorder="1">
      <alignment vertical="center"/>
    </xf>
    <xf numFmtId="41" fontId="16" fillId="4" borderId="9" xfId="1" applyFont="1" applyFill="1" applyBorder="1">
      <alignment vertical="center"/>
    </xf>
    <xf numFmtId="179" fontId="16" fillId="5" borderId="9" xfId="2" applyNumberFormat="1" applyFont="1" applyFill="1" applyBorder="1" applyAlignment="1">
      <alignment horizontal="left" vertical="center" wrapText="1"/>
    </xf>
    <xf numFmtId="41" fontId="16" fillId="4" borderId="9" xfId="2" applyFont="1" applyFill="1" applyBorder="1" applyAlignment="1">
      <alignment horizontal="left" vertical="center" wrapText="1"/>
    </xf>
    <xf numFmtId="41" fontId="16" fillId="5" borderId="9" xfId="2" applyFont="1" applyFill="1" applyBorder="1" applyAlignment="1">
      <alignment horizontal="right" vertical="center" wrapText="1"/>
    </xf>
    <xf numFmtId="0" fontId="23" fillId="4" borderId="9" xfId="0" applyFont="1" applyFill="1" applyBorder="1" applyAlignment="1">
      <alignment horizontal="left" vertical="center" shrinkToFit="1"/>
    </xf>
    <xf numFmtId="0" fontId="23" fillId="4" borderId="9" xfId="0" applyFont="1" applyFill="1" applyBorder="1" applyAlignment="1">
      <alignment horizontal="left" vertical="center" wrapText="1" shrinkToFit="1"/>
    </xf>
    <xf numFmtId="0" fontId="9" fillId="4" borderId="9" xfId="0" applyFont="1" applyFill="1" applyBorder="1" applyAlignment="1">
      <alignment horizontal="left" vertical="center" wrapText="1" shrinkToFit="1"/>
    </xf>
    <xf numFmtId="41" fontId="25" fillId="5" borderId="0" xfId="1" applyFont="1" applyFill="1">
      <alignment vertical="center"/>
    </xf>
    <xf numFmtId="0" fontId="22" fillId="5" borderId="9" xfId="0" applyFont="1" applyFill="1" applyBorder="1" applyAlignment="1">
      <alignment horizontal="center" vertical="center" shrinkToFit="1"/>
    </xf>
    <xf numFmtId="41" fontId="5" fillId="4" borderId="9" xfId="1" applyFill="1" applyBorder="1">
      <alignment vertical="center"/>
    </xf>
    <xf numFmtId="43" fontId="7" fillId="0" borderId="0" xfId="1" applyNumberFormat="1" applyFont="1">
      <alignment vertical="center"/>
    </xf>
    <xf numFmtId="0" fontId="8" fillId="0" borderId="0" xfId="0" applyFont="1" applyAlignment="1">
      <alignment horizontal="center" wrapText="1"/>
    </xf>
    <xf numFmtId="0" fontId="2" fillId="0" borderId="4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4" fillId="0" borderId="4" xfId="3" quotePrefix="1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textRotation="255" wrapText="1"/>
    </xf>
    <xf numFmtId="0" fontId="7" fillId="5" borderId="9" xfId="0" applyFont="1" applyFill="1" applyBorder="1">
      <alignment vertical="center"/>
    </xf>
    <xf numFmtId="0" fontId="7" fillId="5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textRotation="255" wrapText="1"/>
    </xf>
    <xf numFmtId="0" fontId="7" fillId="0" borderId="9" xfId="0" applyFont="1" applyBorder="1" applyAlignment="1">
      <alignment horizontal="center" vertical="center" textRotation="255" wrapText="1"/>
    </xf>
    <xf numFmtId="0" fontId="12" fillId="2" borderId="9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shrinkToFit="1"/>
    </xf>
    <xf numFmtId="0" fontId="7" fillId="5" borderId="9" xfId="0" applyFont="1" applyFill="1" applyBorder="1" applyAlignment="1">
      <alignment horizontal="center" vertical="center" readingOrder="1"/>
    </xf>
    <xf numFmtId="0" fontId="7" fillId="2" borderId="9" xfId="0" applyFont="1" applyFill="1" applyBorder="1" applyAlignment="1">
      <alignment horizontal="center" vertical="center" wrapText="1"/>
    </xf>
    <xf numFmtId="0" fontId="7" fillId="0" borderId="9" xfId="0" applyFont="1" applyBorder="1" applyAlignment="1"/>
    <xf numFmtId="0" fontId="13" fillId="4" borderId="9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/>
    <xf numFmtId="0" fontId="10" fillId="4" borderId="9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/>
    <xf numFmtId="0" fontId="13" fillId="4" borderId="9" xfId="0" applyFont="1" applyFill="1" applyBorder="1">
      <alignment vertical="center"/>
    </xf>
    <xf numFmtId="0" fontId="7" fillId="5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/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/>
    <xf numFmtId="0" fontId="26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27" fillId="0" borderId="0" xfId="0" applyFont="1" applyAlignment="1">
      <alignment horizontal="left" vertical="center" wrapText="1"/>
    </xf>
    <xf numFmtId="3" fontId="28" fillId="0" borderId="0" xfId="0" applyNumberFormat="1" applyFont="1" applyAlignment="1">
      <alignment vertical="center" wrapText="1"/>
    </xf>
    <xf numFmtId="3" fontId="28" fillId="0" borderId="7" xfId="0" applyNumberFormat="1" applyFont="1" applyBorder="1" applyAlignment="1">
      <alignment horizontal="left" vertical="center" wrapText="1"/>
    </xf>
  </cellXfs>
  <cellStyles count="6">
    <cellStyle name="쉼표 [0]" xfId="1" builtinId="6"/>
    <cellStyle name="쉼표 [0] 2" xfId="2"/>
    <cellStyle name="표준" xfId="0" builtinId="0"/>
    <cellStyle name="표준 2" xfId="4"/>
    <cellStyle name="표준 4" xfId="3"/>
    <cellStyle name="표준_강남 청소용역 기초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2</xdr:row>
      <xdr:rowOff>133350</xdr:rowOff>
    </xdr:from>
    <xdr:to>
      <xdr:col>9</xdr:col>
      <xdr:colOff>1009650</xdr:colOff>
      <xdr:row>2</xdr:row>
      <xdr:rowOff>133350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1352550" y="542925"/>
          <a:ext cx="5029200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4</xdr:col>
      <xdr:colOff>180975</xdr:colOff>
      <xdr:row>2</xdr:row>
      <xdr:rowOff>133350</xdr:rowOff>
    </xdr:from>
    <xdr:to>
      <xdr:col>9</xdr:col>
      <xdr:colOff>1009650</xdr:colOff>
      <xdr:row>2</xdr:row>
      <xdr:rowOff>133350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1352550" y="542925"/>
          <a:ext cx="5029200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0</xdr:col>
      <xdr:colOff>89647</xdr:colOff>
      <xdr:row>2</xdr:row>
      <xdr:rowOff>134470</xdr:rowOff>
    </xdr:from>
    <xdr:to>
      <xdr:col>10</xdr:col>
      <xdr:colOff>2398059</xdr:colOff>
      <xdr:row>2</xdr:row>
      <xdr:rowOff>134470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89647" y="537882"/>
          <a:ext cx="10264588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VN23"/>
  <sheetViews>
    <sheetView zoomScaleNormal="100" zoomScaleSheetLayoutView="75" workbookViewId="0">
      <selection activeCell="D23" sqref="D23"/>
    </sheetView>
  </sheetViews>
  <sheetFormatPr defaultColWidth="8.88671875" defaultRowHeight="13.5"/>
  <cols>
    <col min="1" max="6" width="12.33203125" style="1" customWidth="1"/>
    <col min="257" max="262" width="12.33203125" style="1" customWidth="1"/>
    <col min="513" max="518" width="12.33203125" style="1" customWidth="1"/>
    <col min="769" max="774" width="12.33203125" style="1" customWidth="1"/>
    <col min="1025" max="1030" width="12.33203125" style="1" customWidth="1"/>
    <col min="1281" max="1286" width="12.33203125" style="1" customWidth="1"/>
    <col min="1537" max="1542" width="12.33203125" style="1" customWidth="1"/>
    <col min="1793" max="1798" width="12.33203125" style="1" customWidth="1"/>
    <col min="2049" max="2054" width="12.33203125" style="1" customWidth="1"/>
    <col min="2305" max="2310" width="12.33203125" style="1" customWidth="1"/>
    <col min="2561" max="2566" width="12.33203125" style="1" customWidth="1"/>
    <col min="2817" max="2822" width="12.33203125" style="1" customWidth="1"/>
    <col min="3073" max="3078" width="12.33203125" style="1" customWidth="1"/>
    <col min="3329" max="3334" width="12.33203125" style="1" customWidth="1"/>
    <col min="3585" max="3590" width="12.33203125" style="1" customWidth="1"/>
    <col min="3841" max="3846" width="12.33203125" style="1" customWidth="1"/>
    <col min="4097" max="4102" width="12.33203125" style="1" customWidth="1"/>
    <col min="4353" max="4358" width="12.33203125" style="1" customWidth="1"/>
    <col min="4609" max="4614" width="12.33203125" style="1" customWidth="1"/>
    <col min="4865" max="4870" width="12.33203125" style="1" customWidth="1"/>
    <col min="5121" max="5126" width="12.33203125" style="1" customWidth="1"/>
    <col min="5377" max="5382" width="12.33203125" style="1" customWidth="1"/>
    <col min="5633" max="5638" width="12.33203125" style="1" customWidth="1"/>
    <col min="5889" max="5894" width="12.33203125" style="1" customWidth="1"/>
    <col min="6145" max="6150" width="12.33203125" style="1" customWidth="1"/>
    <col min="6401" max="6406" width="12.33203125" style="1" customWidth="1"/>
    <col min="6657" max="6662" width="12.33203125" style="1" customWidth="1"/>
    <col min="6913" max="6918" width="12.33203125" style="1" customWidth="1"/>
    <col min="7169" max="7174" width="12.33203125" style="1" customWidth="1"/>
    <col min="7425" max="7430" width="12.33203125" style="1" customWidth="1"/>
    <col min="7681" max="7686" width="12.33203125" style="1" customWidth="1"/>
    <col min="7937" max="7942" width="12.33203125" style="1" customWidth="1"/>
    <col min="8193" max="8198" width="12.33203125" style="1" customWidth="1"/>
    <col min="8449" max="8454" width="12.33203125" style="1" customWidth="1"/>
    <col min="8705" max="8710" width="12.33203125" style="1" customWidth="1"/>
    <col min="8961" max="8966" width="12.33203125" style="1" customWidth="1"/>
    <col min="9217" max="9222" width="12.33203125" style="1" customWidth="1"/>
    <col min="9473" max="9478" width="12.33203125" style="1" customWidth="1"/>
    <col min="9729" max="9734" width="12.33203125" style="1" customWidth="1"/>
    <col min="9985" max="9990" width="12.33203125" style="1" customWidth="1"/>
    <col min="10241" max="10246" width="12.33203125" style="1" customWidth="1"/>
    <col min="10497" max="10502" width="12.33203125" style="1" customWidth="1"/>
    <col min="10753" max="10758" width="12.33203125" style="1" customWidth="1"/>
    <col min="11009" max="11014" width="12.33203125" style="1" customWidth="1"/>
    <col min="11265" max="11270" width="12.33203125" style="1" customWidth="1"/>
    <col min="11521" max="11526" width="12.33203125" style="1" customWidth="1"/>
    <col min="11777" max="11782" width="12.33203125" style="1" customWidth="1"/>
    <col min="12033" max="12038" width="12.33203125" style="1" customWidth="1"/>
    <col min="12289" max="12294" width="12.33203125" style="1" customWidth="1"/>
    <col min="12545" max="12550" width="12.33203125" style="1" customWidth="1"/>
    <col min="12801" max="12806" width="12.33203125" style="1" customWidth="1"/>
    <col min="13057" max="13062" width="12.33203125" style="1" customWidth="1"/>
    <col min="13313" max="13318" width="12.33203125" style="1" customWidth="1"/>
    <col min="13569" max="13574" width="12.33203125" style="1" customWidth="1"/>
    <col min="13825" max="13830" width="12.33203125" style="1" customWidth="1"/>
    <col min="14081" max="14086" width="12.33203125" style="1" customWidth="1"/>
    <col min="14337" max="14342" width="12.33203125" style="1" customWidth="1"/>
    <col min="14593" max="14598" width="12.33203125" style="1" customWidth="1"/>
    <col min="14849" max="14854" width="12.33203125" style="1" customWidth="1"/>
    <col min="15105" max="15110" width="12.33203125" style="1" customWidth="1"/>
    <col min="15361" max="15366" width="12.33203125" style="1" customWidth="1"/>
    <col min="15617" max="15622" width="12.33203125" style="1" customWidth="1"/>
    <col min="15873" max="15878" width="12.33203125" style="1" customWidth="1"/>
    <col min="16129" max="16134" width="12.33203125" style="1" customWidth="1"/>
  </cols>
  <sheetData>
    <row r="1" spans="1:6" ht="31.5" customHeight="1">
      <c r="A1" s="2"/>
      <c r="B1" s="3"/>
      <c r="C1" s="3"/>
      <c r="D1" s="3"/>
      <c r="E1" s="3"/>
      <c r="F1" s="4"/>
    </row>
    <row r="2" spans="1:6" ht="31.5" customHeight="1">
      <c r="A2" s="5"/>
      <c r="B2" s="6"/>
      <c r="C2" s="6"/>
      <c r="D2" s="6"/>
      <c r="E2" s="6"/>
      <c r="F2" s="7"/>
    </row>
    <row r="3" spans="1:6" ht="31.5" customHeight="1">
      <c r="A3" s="5"/>
      <c r="B3" s="6"/>
      <c r="C3" s="6"/>
      <c r="D3" s="6"/>
      <c r="E3" s="6"/>
      <c r="F3" s="7"/>
    </row>
    <row r="4" spans="1:6" ht="31.5" customHeight="1">
      <c r="A4" s="5"/>
      <c r="B4" s="6"/>
      <c r="C4" s="6"/>
      <c r="D4" s="6"/>
      <c r="E4" s="6"/>
      <c r="F4" s="7"/>
    </row>
    <row r="5" spans="1:6" ht="31.5" customHeight="1">
      <c r="A5" s="89" t="s">
        <v>4</v>
      </c>
      <c r="B5" s="90"/>
      <c r="C5" s="90"/>
      <c r="D5" s="90"/>
      <c r="E5" s="90"/>
      <c r="F5" s="91"/>
    </row>
    <row r="6" spans="1:6" ht="31.5" customHeight="1">
      <c r="A6" s="5"/>
      <c r="B6" s="6"/>
      <c r="C6" s="6"/>
      <c r="D6" s="6"/>
      <c r="E6" s="6"/>
      <c r="F6" s="7"/>
    </row>
    <row r="7" spans="1:6" ht="31.5" customHeight="1">
      <c r="A7" s="5"/>
      <c r="B7" s="6"/>
      <c r="C7" s="6"/>
      <c r="D7" s="6"/>
      <c r="E7" s="6"/>
      <c r="F7" s="7"/>
    </row>
    <row r="8" spans="1:6" ht="31.5" customHeight="1">
      <c r="A8" s="5"/>
      <c r="B8" s="6"/>
      <c r="C8" s="6"/>
      <c r="D8" s="6"/>
      <c r="E8" s="6"/>
      <c r="F8" s="7"/>
    </row>
    <row r="9" spans="1:6" ht="31.5" customHeight="1">
      <c r="A9" s="5"/>
      <c r="B9" s="6"/>
      <c r="C9" s="6"/>
      <c r="D9" s="6"/>
      <c r="E9" s="6"/>
      <c r="F9" s="7"/>
    </row>
    <row r="10" spans="1:6" ht="31.5" customHeight="1">
      <c r="A10" s="5"/>
      <c r="B10" s="6"/>
      <c r="C10" s="6"/>
      <c r="D10" s="6"/>
      <c r="E10" s="6"/>
      <c r="F10" s="7"/>
    </row>
    <row r="11" spans="1:6" ht="31.5" customHeight="1">
      <c r="A11" s="5"/>
      <c r="B11" s="6"/>
      <c r="C11" s="6"/>
      <c r="D11" s="6"/>
      <c r="E11" s="6"/>
      <c r="F11" s="7"/>
    </row>
    <row r="12" spans="1:6" ht="31.5" customHeight="1">
      <c r="A12" s="5"/>
      <c r="B12" s="6"/>
      <c r="C12" s="6"/>
      <c r="D12" s="6"/>
      <c r="E12" s="6"/>
      <c r="F12" s="7"/>
    </row>
    <row r="13" spans="1:6" ht="31.5" customHeight="1">
      <c r="A13" s="5"/>
      <c r="B13" s="6"/>
      <c r="C13" s="6"/>
      <c r="D13" s="6"/>
      <c r="E13" s="6"/>
      <c r="F13" s="7"/>
    </row>
    <row r="14" spans="1:6" ht="31.5" customHeight="1">
      <c r="A14" s="5"/>
      <c r="B14" s="6"/>
      <c r="C14" s="6"/>
      <c r="D14" s="6"/>
      <c r="E14" s="6"/>
      <c r="F14" s="7"/>
    </row>
    <row r="15" spans="1:6" ht="31.5" customHeight="1">
      <c r="A15" s="5"/>
      <c r="B15" s="6"/>
      <c r="C15" s="6"/>
      <c r="D15" s="6"/>
      <c r="E15" s="6"/>
      <c r="F15" s="7"/>
    </row>
    <row r="16" spans="1:6" ht="31.5" customHeight="1">
      <c r="A16" s="5"/>
      <c r="B16" s="6"/>
      <c r="C16" s="6"/>
      <c r="D16" s="6"/>
      <c r="E16" s="6"/>
      <c r="F16" s="7"/>
    </row>
    <row r="17" spans="1:6" ht="31.5" customHeight="1">
      <c r="A17" s="92" t="s">
        <v>0</v>
      </c>
      <c r="B17" s="93"/>
      <c r="C17" s="93"/>
      <c r="D17" s="93"/>
      <c r="E17" s="93"/>
      <c r="F17" s="94"/>
    </row>
    <row r="18" spans="1:6" ht="31.5" customHeight="1">
      <c r="A18" s="95" t="s">
        <v>2</v>
      </c>
      <c r="B18" s="96"/>
      <c r="C18" s="96"/>
      <c r="D18" s="96"/>
      <c r="E18" s="96"/>
      <c r="F18" s="97"/>
    </row>
    <row r="19" spans="1:6" ht="31.5" customHeight="1">
      <c r="A19" s="95" t="s">
        <v>3</v>
      </c>
      <c r="B19" s="96"/>
      <c r="C19" s="96"/>
      <c r="D19" s="96"/>
      <c r="E19" s="96"/>
      <c r="F19" s="97"/>
    </row>
    <row r="20" spans="1:6" ht="31.5" customHeight="1">
      <c r="A20" s="98" t="s">
        <v>8</v>
      </c>
      <c r="B20" s="96"/>
      <c r="C20" s="96"/>
      <c r="D20" s="96"/>
      <c r="E20" s="96"/>
      <c r="F20" s="97"/>
    </row>
    <row r="21" spans="1:6" ht="31.5" customHeight="1">
      <c r="A21" s="5"/>
      <c r="B21" s="6"/>
      <c r="C21" s="6"/>
      <c r="D21" s="6"/>
      <c r="E21" s="6"/>
      <c r="F21" s="7"/>
    </row>
    <row r="22" spans="1:6" ht="31.5" customHeight="1">
      <c r="A22" s="5"/>
      <c r="B22" s="6"/>
      <c r="C22" s="6"/>
      <c r="D22" s="6"/>
      <c r="E22" s="6"/>
      <c r="F22" s="7"/>
    </row>
    <row r="23" spans="1:6" ht="31.5" customHeight="1">
      <c r="A23" s="8"/>
      <c r="B23" s="9"/>
      <c r="C23" s="9"/>
      <c r="D23" s="9"/>
      <c r="E23" s="9"/>
      <c r="F23" s="10"/>
    </row>
  </sheetData>
  <mergeCells count="5">
    <mergeCell ref="A5:F5"/>
    <mergeCell ref="A17:F17"/>
    <mergeCell ref="A18:F18"/>
    <mergeCell ref="A19:F19"/>
    <mergeCell ref="A20:F20"/>
  </mergeCells>
  <phoneticPr fontId="6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zoomScale="85" zoomScaleNormal="85" workbookViewId="0">
      <selection activeCell="P8" sqref="P8"/>
    </sheetView>
  </sheetViews>
  <sheetFormatPr defaultColWidth="8.88671875" defaultRowHeight="16.5"/>
  <cols>
    <col min="1" max="1" width="5" style="11" customWidth="1"/>
    <col min="2" max="2" width="3.109375" style="11" customWidth="1"/>
    <col min="3" max="3" width="2.6640625" style="11" customWidth="1"/>
    <col min="4" max="4" width="2.88671875" style="11" customWidth="1"/>
    <col min="5" max="5" width="3.77734375" style="11" customWidth="1"/>
    <col min="6" max="6" width="11.6640625" style="12" customWidth="1"/>
    <col min="7" max="7" width="7.33203125" style="11" customWidth="1"/>
    <col min="8" max="9" width="13.109375" style="13" customWidth="1"/>
    <col min="10" max="11" width="30.33203125" style="14" customWidth="1"/>
    <col min="12" max="12" width="13.88671875" style="11" bestFit="1" customWidth="1"/>
    <col min="13" max="248" width="8.88671875" style="11"/>
    <col min="249" max="249" width="5" style="11" customWidth="1"/>
    <col min="250" max="250" width="3.21875" style="11" customWidth="1"/>
    <col min="251" max="251" width="3.109375" style="11" customWidth="1"/>
    <col min="252" max="252" width="2.6640625" style="11" customWidth="1"/>
    <col min="253" max="253" width="2.88671875" style="11" customWidth="1"/>
    <col min="254" max="254" width="3.77734375" style="11" customWidth="1"/>
    <col min="255" max="255" width="11.6640625" style="11" customWidth="1"/>
    <col min="256" max="256" width="6.44140625" style="11" customWidth="1"/>
    <col min="257" max="258" width="13.109375" style="11" customWidth="1"/>
    <col min="259" max="259" width="30.33203125" style="11" customWidth="1"/>
    <col min="260" max="267" width="8.88671875" style="11"/>
    <col min="268" max="268" width="16" style="11" customWidth="1"/>
    <col min="269" max="504" width="8.88671875" style="11"/>
    <col min="505" max="505" width="5" style="11" customWidth="1"/>
    <col min="506" max="506" width="3.21875" style="11" customWidth="1"/>
    <col min="507" max="507" width="3.109375" style="11" customWidth="1"/>
    <col min="508" max="508" width="2.6640625" style="11" customWidth="1"/>
    <col min="509" max="509" width="2.88671875" style="11" customWidth="1"/>
    <col min="510" max="510" width="3.77734375" style="11" customWidth="1"/>
    <col min="511" max="511" width="11.6640625" style="11" customWidth="1"/>
    <col min="512" max="512" width="6.44140625" style="11" customWidth="1"/>
    <col min="513" max="514" width="13.109375" style="11" customWidth="1"/>
    <col min="515" max="515" width="30.33203125" style="11" customWidth="1"/>
    <col min="516" max="523" width="8.88671875" style="11"/>
    <col min="524" max="524" width="16" style="11" customWidth="1"/>
    <col min="525" max="760" width="8.88671875" style="11"/>
    <col min="761" max="761" width="5" style="11" customWidth="1"/>
    <col min="762" max="762" width="3.21875" style="11" customWidth="1"/>
    <col min="763" max="763" width="3.109375" style="11" customWidth="1"/>
    <col min="764" max="764" width="2.6640625" style="11" customWidth="1"/>
    <col min="765" max="765" width="2.88671875" style="11" customWidth="1"/>
    <col min="766" max="766" width="3.77734375" style="11" customWidth="1"/>
    <col min="767" max="767" width="11.6640625" style="11" customWidth="1"/>
    <col min="768" max="768" width="6.44140625" style="11" customWidth="1"/>
    <col min="769" max="770" width="13.109375" style="11" customWidth="1"/>
    <col min="771" max="771" width="30.33203125" style="11" customWidth="1"/>
    <col min="772" max="779" width="8.88671875" style="11"/>
    <col min="780" max="780" width="16" style="11" customWidth="1"/>
    <col min="781" max="1016" width="8.88671875" style="11"/>
    <col min="1017" max="1017" width="5" style="11" customWidth="1"/>
    <col min="1018" max="1018" width="3.21875" style="11" customWidth="1"/>
    <col min="1019" max="1019" width="3.109375" style="11" customWidth="1"/>
    <col min="1020" max="1020" width="2.6640625" style="11" customWidth="1"/>
    <col min="1021" max="1021" width="2.88671875" style="11" customWidth="1"/>
    <col min="1022" max="1022" width="3.77734375" style="11" customWidth="1"/>
    <col min="1023" max="1023" width="11.6640625" style="11" customWidth="1"/>
    <col min="1024" max="1024" width="6.44140625" style="11" customWidth="1"/>
    <col min="1025" max="1026" width="13.109375" style="11" customWidth="1"/>
    <col min="1027" max="1027" width="30.33203125" style="11" customWidth="1"/>
    <col min="1028" max="1035" width="8.88671875" style="11"/>
    <col min="1036" max="1036" width="16" style="11" customWidth="1"/>
    <col min="1037" max="1272" width="8.88671875" style="11"/>
    <col min="1273" max="1273" width="5" style="11" customWidth="1"/>
    <col min="1274" max="1274" width="3.21875" style="11" customWidth="1"/>
    <col min="1275" max="1275" width="3.109375" style="11" customWidth="1"/>
    <col min="1276" max="1276" width="2.6640625" style="11" customWidth="1"/>
    <col min="1277" max="1277" width="2.88671875" style="11" customWidth="1"/>
    <col min="1278" max="1278" width="3.77734375" style="11" customWidth="1"/>
    <col min="1279" max="1279" width="11.6640625" style="11" customWidth="1"/>
    <col min="1280" max="1280" width="6.44140625" style="11" customWidth="1"/>
    <col min="1281" max="1282" width="13.109375" style="11" customWidth="1"/>
    <col min="1283" max="1283" width="30.33203125" style="11" customWidth="1"/>
    <col min="1284" max="1291" width="8.88671875" style="11"/>
    <col min="1292" max="1292" width="16" style="11" customWidth="1"/>
    <col min="1293" max="1528" width="8.88671875" style="11"/>
    <col min="1529" max="1529" width="5" style="11" customWidth="1"/>
    <col min="1530" max="1530" width="3.21875" style="11" customWidth="1"/>
    <col min="1531" max="1531" width="3.109375" style="11" customWidth="1"/>
    <col min="1532" max="1532" width="2.6640625" style="11" customWidth="1"/>
    <col min="1533" max="1533" width="2.88671875" style="11" customWidth="1"/>
    <col min="1534" max="1534" width="3.77734375" style="11" customWidth="1"/>
    <col min="1535" max="1535" width="11.6640625" style="11" customWidth="1"/>
    <col min="1536" max="1536" width="6.44140625" style="11" customWidth="1"/>
    <col min="1537" max="1538" width="13.109375" style="11" customWidth="1"/>
    <col min="1539" max="1539" width="30.33203125" style="11" customWidth="1"/>
    <col min="1540" max="1547" width="8.88671875" style="11"/>
    <col min="1548" max="1548" width="16" style="11" customWidth="1"/>
    <col min="1549" max="1784" width="8.88671875" style="11"/>
    <col min="1785" max="1785" width="5" style="11" customWidth="1"/>
    <col min="1786" max="1786" width="3.21875" style="11" customWidth="1"/>
    <col min="1787" max="1787" width="3.109375" style="11" customWidth="1"/>
    <col min="1788" max="1788" width="2.6640625" style="11" customWidth="1"/>
    <col min="1789" max="1789" width="2.88671875" style="11" customWidth="1"/>
    <col min="1790" max="1790" width="3.77734375" style="11" customWidth="1"/>
    <col min="1791" max="1791" width="11.6640625" style="11" customWidth="1"/>
    <col min="1792" max="1792" width="6.44140625" style="11" customWidth="1"/>
    <col min="1793" max="1794" width="13.109375" style="11" customWidth="1"/>
    <col min="1795" max="1795" width="30.33203125" style="11" customWidth="1"/>
    <col min="1796" max="1803" width="8.88671875" style="11"/>
    <col min="1804" max="1804" width="16" style="11" customWidth="1"/>
    <col min="1805" max="2040" width="8.88671875" style="11"/>
    <col min="2041" max="2041" width="5" style="11" customWidth="1"/>
    <col min="2042" max="2042" width="3.21875" style="11" customWidth="1"/>
    <col min="2043" max="2043" width="3.109375" style="11" customWidth="1"/>
    <col min="2044" max="2044" width="2.6640625" style="11" customWidth="1"/>
    <col min="2045" max="2045" width="2.88671875" style="11" customWidth="1"/>
    <col min="2046" max="2046" width="3.77734375" style="11" customWidth="1"/>
    <col min="2047" max="2047" width="11.6640625" style="11" customWidth="1"/>
    <col min="2048" max="2048" width="6.44140625" style="11" customWidth="1"/>
    <col min="2049" max="2050" width="13.109375" style="11" customWidth="1"/>
    <col min="2051" max="2051" width="30.33203125" style="11" customWidth="1"/>
    <col min="2052" max="2059" width="8.88671875" style="11"/>
    <col min="2060" max="2060" width="16" style="11" customWidth="1"/>
    <col min="2061" max="2296" width="8.88671875" style="11"/>
    <col min="2297" max="2297" width="5" style="11" customWidth="1"/>
    <col min="2298" max="2298" width="3.21875" style="11" customWidth="1"/>
    <col min="2299" max="2299" width="3.109375" style="11" customWidth="1"/>
    <col min="2300" max="2300" width="2.6640625" style="11" customWidth="1"/>
    <col min="2301" max="2301" width="2.88671875" style="11" customWidth="1"/>
    <col min="2302" max="2302" width="3.77734375" style="11" customWidth="1"/>
    <col min="2303" max="2303" width="11.6640625" style="11" customWidth="1"/>
    <col min="2304" max="2304" width="6.44140625" style="11" customWidth="1"/>
    <col min="2305" max="2306" width="13.109375" style="11" customWidth="1"/>
    <col min="2307" max="2307" width="30.33203125" style="11" customWidth="1"/>
    <col min="2308" max="2315" width="8.88671875" style="11"/>
    <col min="2316" max="2316" width="16" style="11" customWidth="1"/>
    <col min="2317" max="2552" width="8.88671875" style="11"/>
    <col min="2553" max="2553" width="5" style="11" customWidth="1"/>
    <col min="2554" max="2554" width="3.21875" style="11" customWidth="1"/>
    <col min="2555" max="2555" width="3.109375" style="11" customWidth="1"/>
    <col min="2556" max="2556" width="2.6640625" style="11" customWidth="1"/>
    <col min="2557" max="2557" width="2.88671875" style="11" customWidth="1"/>
    <col min="2558" max="2558" width="3.77734375" style="11" customWidth="1"/>
    <col min="2559" max="2559" width="11.6640625" style="11" customWidth="1"/>
    <col min="2560" max="2560" width="6.44140625" style="11" customWidth="1"/>
    <col min="2561" max="2562" width="13.109375" style="11" customWidth="1"/>
    <col min="2563" max="2563" width="30.33203125" style="11" customWidth="1"/>
    <col min="2564" max="2571" width="8.88671875" style="11"/>
    <col min="2572" max="2572" width="16" style="11" customWidth="1"/>
    <col min="2573" max="2808" width="8.88671875" style="11"/>
    <col min="2809" max="2809" width="5" style="11" customWidth="1"/>
    <col min="2810" max="2810" width="3.21875" style="11" customWidth="1"/>
    <col min="2811" max="2811" width="3.109375" style="11" customWidth="1"/>
    <col min="2812" max="2812" width="2.6640625" style="11" customWidth="1"/>
    <col min="2813" max="2813" width="2.88671875" style="11" customWidth="1"/>
    <col min="2814" max="2814" width="3.77734375" style="11" customWidth="1"/>
    <col min="2815" max="2815" width="11.6640625" style="11" customWidth="1"/>
    <col min="2816" max="2816" width="6.44140625" style="11" customWidth="1"/>
    <col min="2817" max="2818" width="13.109375" style="11" customWidth="1"/>
    <col min="2819" max="2819" width="30.33203125" style="11" customWidth="1"/>
    <col min="2820" max="2827" width="8.88671875" style="11"/>
    <col min="2828" max="2828" width="16" style="11" customWidth="1"/>
    <col min="2829" max="3064" width="8.88671875" style="11"/>
    <col min="3065" max="3065" width="5" style="11" customWidth="1"/>
    <col min="3066" max="3066" width="3.21875" style="11" customWidth="1"/>
    <col min="3067" max="3067" width="3.109375" style="11" customWidth="1"/>
    <col min="3068" max="3068" width="2.6640625" style="11" customWidth="1"/>
    <col min="3069" max="3069" width="2.88671875" style="11" customWidth="1"/>
    <col min="3070" max="3070" width="3.77734375" style="11" customWidth="1"/>
    <col min="3071" max="3071" width="11.6640625" style="11" customWidth="1"/>
    <col min="3072" max="3072" width="6.44140625" style="11" customWidth="1"/>
    <col min="3073" max="3074" width="13.109375" style="11" customWidth="1"/>
    <col min="3075" max="3075" width="30.33203125" style="11" customWidth="1"/>
    <col min="3076" max="3083" width="8.88671875" style="11"/>
    <col min="3084" max="3084" width="16" style="11" customWidth="1"/>
    <col min="3085" max="3320" width="8.88671875" style="11"/>
    <col min="3321" max="3321" width="5" style="11" customWidth="1"/>
    <col min="3322" max="3322" width="3.21875" style="11" customWidth="1"/>
    <col min="3323" max="3323" width="3.109375" style="11" customWidth="1"/>
    <col min="3324" max="3324" width="2.6640625" style="11" customWidth="1"/>
    <col min="3325" max="3325" width="2.88671875" style="11" customWidth="1"/>
    <col min="3326" max="3326" width="3.77734375" style="11" customWidth="1"/>
    <col min="3327" max="3327" width="11.6640625" style="11" customWidth="1"/>
    <col min="3328" max="3328" width="6.44140625" style="11" customWidth="1"/>
    <col min="3329" max="3330" width="13.109375" style="11" customWidth="1"/>
    <col min="3331" max="3331" width="30.33203125" style="11" customWidth="1"/>
    <col min="3332" max="3339" width="8.88671875" style="11"/>
    <col min="3340" max="3340" width="16" style="11" customWidth="1"/>
    <col min="3341" max="3576" width="8.88671875" style="11"/>
    <col min="3577" max="3577" width="5" style="11" customWidth="1"/>
    <col min="3578" max="3578" width="3.21875" style="11" customWidth="1"/>
    <col min="3579" max="3579" width="3.109375" style="11" customWidth="1"/>
    <col min="3580" max="3580" width="2.6640625" style="11" customWidth="1"/>
    <col min="3581" max="3581" width="2.88671875" style="11" customWidth="1"/>
    <col min="3582" max="3582" width="3.77734375" style="11" customWidth="1"/>
    <col min="3583" max="3583" width="11.6640625" style="11" customWidth="1"/>
    <col min="3584" max="3584" width="6.44140625" style="11" customWidth="1"/>
    <col min="3585" max="3586" width="13.109375" style="11" customWidth="1"/>
    <col min="3587" max="3587" width="30.33203125" style="11" customWidth="1"/>
    <col min="3588" max="3595" width="8.88671875" style="11"/>
    <col min="3596" max="3596" width="16" style="11" customWidth="1"/>
    <col min="3597" max="3832" width="8.88671875" style="11"/>
    <col min="3833" max="3833" width="5" style="11" customWidth="1"/>
    <col min="3834" max="3834" width="3.21875" style="11" customWidth="1"/>
    <col min="3835" max="3835" width="3.109375" style="11" customWidth="1"/>
    <col min="3836" max="3836" width="2.6640625" style="11" customWidth="1"/>
    <col min="3837" max="3837" width="2.88671875" style="11" customWidth="1"/>
    <col min="3838" max="3838" width="3.77734375" style="11" customWidth="1"/>
    <col min="3839" max="3839" width="11.6640625" style="11" customWidth="1"/>
    <col min="3840" max="3840" width="6.44140625" style="11" customWidth="1"/>
    <col min="3841" max="3842" width="13.109375" style="11" customWidth="1"/>
    <col min="3843" max="3843" width="30.33203125" style="11" customWidth="1"/>
    <col min="3844" max="3851" width="8.88671875" style="11"/>
    <col min="3852" max="3852" width="16" style="11" customWidth="1"/>
    <col min="3853" max="4088" width="8.88671875" style="11"/>
    <col min="4089" max="4089" width="5" style="11" customWidth="1"/>
    <col min="4090" max="4090" width="3.21875" style="11" customWidth="1"/>
    <col min="4091" max="4091" width="3.109375" style="11" customWidth="1"/>
    <col min="4092" max="4092" width="2.6640625" style="11" customWidth="1"/>
    <col min="4093" max="4093" width="2.88671875" style="11" customWidth="1"/>
    <col min="4094" max="4094" width="3.77734375" style="11" customWidth="1"/>
    <col min="4095" max="4095" width="11.6640625" style="11" customWidth="1"/>
    <col min="4096" max="4096" width="6.44140625" style="11" customWidth="1"/>
    <col min="4097" max="4098" width="13.109375" style="11" customWidth="1"/>
    <col min="4099" max="4099" width="30.33203125" style="11" customWidth="1"/>
    <col min="4100" max="4107" width="8.88671875" style="11"/>
    <col min="4108" max="4108" width="16" style="11" customWidth="1"/>
    <col min="4109" max="4344" width="8.88671875" style="11"/>
    <col min="4345" max="4345" width="5" style="11" customWidth="1"/>
    <col min="4346" max="4346" width="3.21875" style="11" customWidth="1"/>
    <col min="4347" max="4347" width="3.109375" style="11" customWidth="1"/>
    <col min="4348" max="4348" width="2.6640625" style="11" customWidth="1"/>
    <col min="4349" max="4349" width="2.88671875" style="11" customWidth="1"/>
    <col min="4350" max="4350" width="3.77734375" style="11" customWidth="1"/>
    <col min="4351" max="4351" width="11.6640625" style="11" customWidth="1"/>
    <col min="4352" max="4352" width="6.44140625" style="11" customWidth="1"/>
    <col min="4353" max="4354" width="13.109375" style="11" customWidth="1"/>
    <col min="4355" max="4355" width="30.33203125" style="11" customWidth="1"/>
    <col min="4356" max="4363" width="8.88671875" style="11"/>
    <col min="4364" max="4364" width="16" style="11" customWidth="1"/>
    <col min="4365" max="4600" width="8.88671875" style="11"/>
    <col min="4601" max="4601" width="5" style="11" customWidth="1"/>
    <col min="4602" max="4602" width="3.21875" style="11" customWidth="1"/>
    <col min="4603" max="4603" width="3.109375" style="11" customWidth="1"/>
    <col min="4604" max="4604" width="2.6640625" style="11" customWidth="1"/>
    <col min="4605" max="4605" width="2.88671875" style="11" customWidth="1"/>
    <col min="4606" max="4606" width="3.77734375" style="11" customWidth="1"/>
    <col min="4607" max="4607" width="11.6640625" style="11" customWidth="1"/>
    <col min="4608" max="4608" width="6.44140625" style="11" customWidth="1"/>
    <col min="4609" max="4610" width="13.109375" style="11" customWidth="1"/>
    <col min="4611" max="4611" width="30.33203125" style="11" customWidth="1"/>
    <col min="4612" max="4619" width="8.88671875" style="11"/>
    <col min="4620" max="4620" width="16" style="11" customWidth="1"/>
    <col min="4621" max="4856" width="8.88671875" style="11"/>
    <col min="4857" max="4857" width="5" style="11" customWidth="1"/>
    <col min="4858" max="4858" width="3.21875" style="11" customWidth="1"/>
    <col min="4859" max="4859" width="3.109375" style="11" customWidth="1"/>
    <col min="4860" max="4860" width="2.6640625" style="11" customWidth="1"/>
    <col min="4861" max="4861" width="2.88671875" style="11" customWidth="1"/>
    <col min="4862" max="4862" width="3.77734375" style="11" customWidth="1"/>
    <col min="4863" max="4863" width="11.6640625" style="11" customWidth="1"/>
    <col min="4864" max="4864" width="6.44140625" style="11" customWidth="1"/>
    <col min="4865" max="4866" width="13.109375" style="11" customWidth="1"/>
    <col min="4867" max="4867" width="30.33203125" style="11" customWidth="1"/>
    <col min="4868" max="4875" width="8.88671875" style="11"/>
    <col min="4876" max="4876" width="16" style="11" customWidth="1"/>
    <col min="4877" max="5112" width="8.88671875" style="11"/>
    <col min="5113" max="5113" width="5" style="11" customWidth="1"/>
    <col min="5114" max="5114" width="3.21875" style="11" customWidth="1"/>
    <col min="5115" max="5115" width="3.109375" style="11" customWidth="1"/>
    <col min="5116" max="5116" width="2.6640625" style="11" customWidth="1"/>
    <col min="5117" max="5117" width="2.88671875" style="11" customWidth="1"/>
    <col min="5118" max="5118" width="3.77734375" style="11" customWidth="1"/>
    <col min="5119" max="5119" width="11.6640625" style="11" customWidth="1"/>
    <col min="5120" max="5120" width="6.44140625" style="11" customWidth="1"/>
    <col min="5121" max="5122" width="13.109375" style="11" customWidth="1"/>
    <col min="5123" max="5123" width="30.33203125" style="11" customWidth="1"/>
    <col min="5124" max="5131" width="8.88671875" style="11"/>
    <col min="5132" max="5132" width="16" style="11" customWidth="1"/>
    <col min="5133" max="5368" width="8.88671875" style="11"/>
    <col min="5369" max="5369" width="5" style="11" customWidth="1"/>
    <col min="5370" max="5370" width="3.21875" style="11" customWidth="1"/>
    <col min="5371" max="5371" width="3.109375" style="11" customWidth="1"/>
    <col min="5372" max="5372" width="2.6640625" style="11" customWidth="1"/>
    <col min="5373" max="5373" width="2.88671875" style="11" customWidth="1"/>
    <col min="5374" max="5374" width="3.77734375" style="11" customWidth="1"/>
    <col min="5375" max="5375" width="11.6640625" style="11" customWidth="1"/>
    <col min="5376" max="5376" width="6.44140625" style="11" customWidth="1"/>
    <col min="5377" max="5378" width="13.109375" style="11" customWidth="1"/>
    <col min="5379" max="5379" width="30.33203125" style="11" customWidth="1"/>
    <col min="5380" max="5387" width="8.88671875" style="11"/>
    <col min="5388" max="5388" width="16" style="11" customWidth="1"/>
    <col min="5389" max="5624" width="8.88671875" style="11"/>
    <col min="5625" max="5625" width="5" style="11" customWidth="1"/>
    <col min="5626" max="5626" width="3.21875" style="11" customWidth="1"/>
    <col min="5627" max="5627" width="3.109375" style="11" customWidth="1"/>
    <col min="5628" max="5628" width="2.6640625" style="11" customWidth="1"/>
    <col min="5629" max="5629" width="2.88671875" style="11" customWidth="1"/>
    <col min="5630" max="5630" width="3.77734375" style="11" customWidth="1"/>
    <col min="5631" max="5631" width="11.6640625" style="11" customWidth="1"/>
    <col min="5632" max="5632" width="6.44140625" style="11" customWidth="1"/>
    <col min="5633" max="5634" width="13.109375" style="11" customWidth="1"/>
    <col min="5635" max="5635" width="30.33203125" style="11" customWidth="1"/>
    <col min="5636" max="5643" width="8.88671875" style="11"/>
    <col min="5644" max="5644" width="16" style="11" customWidth="1"/>
    <col min="5645" max="5880" width="8.88671875" style="11"/>
    <col min="5881" max="5881" width="5" style="11" customWidth="1"/>
    <col min="5882" max="5882" width="3.21875" style="11" customWidth="1"/>
    <col min="5883" max="5883" width="3.109375" style="11" customWidth="1"/>
    <col min="5884" max="5884" width="2.6640625" style="11" customWidth="1"/>
    <col min="5885" max="5885" width="2.88671875" style="11" customWidth="1"/>
    <col min="5886" max="5886" width="3.77734375" style="11" customWidth="1"/>
    <col min="5887" max="5887" width="11.6640625" style="11" customWidth="1"/>
    <col min="5888" max="5888" width="6.44140625" style="11" customWidth="1"/>
    <col min="5889" max="5890" width="13.109375" style="11" customWidth="1"/>
    <col min="5891" max="5891" width="30.33203125" style="11" customWidth="1"/>
    <col min="5892" max="5899" width="8.88671875" style="11"/>
    <col min="5900" max="5900" width="16" style="11" customWidth="1"/>
    <col min="5901" max="6136" width="8.88671875" style="11"/>
    <col min="6137" max="6137" width="5" style="11" customWidth="1"/>
    <col min="6138" max="6138" width="3.21875" style="11" customWidth="1"/>
    <col min="6139" max="6139" width="3.109375" style="11" customWidth="1"/>
    <col min="6140" max="6140" width="2.6640625" style="11" customWidth="1"/>
    <col min="6141" max="6141" width="2.88671875" style="11" customWidth="1"/>
    <col min="6142" max="6142" width="3.77734375" style="11" customWidth="1"/>
    <col min="6143" max="6143" width="11.6640625" style="11" customWidth="1"/>
    <col min="6144" max="6144" width="6.44140625" style="11" customWidth="1"/>
    <col min="6145" max="6146" width="13.109375" style="11" customWidth="1"/>
    <col min="6147" max="6147" width="30.33203125" style="11" customWidth="1"/>
    <col min="6148" max="6155" width="8.88671875" style="11"/>
    <col min="6156" max="6156" width="16" style="11" customWidth="1"/>
    <col min="6157" max="6392" width="8.88671875" style="11"/>
    <col min="6393" max="6393" width="5" style="11" customWidth="1"/>
    <col min="6394" max="6394" width="3.21875" style="11" customWidth="1"/>
    <col min="6395" max="6395" width="3.109375" style="11" customWidth="1"/>
    <col min="6396" max="6396" width="2.6640625" style="11" customWidth="1"/>
    <col min="6397" max="6397" width="2.88671875" style="11" customWidth="1"/>
    <col min="6398" max="6398" width="3.77734375" style="11" customWidth="1"/>
    <col min="6399" max="6399" width="11.6640625" style="11" customWidth="1"/>
    <col min="6400" max="6400" width="6.44140625" style="11" customWidth="1"/>
    <col min="6401" max="6402" width="13.109375" style="11" customWidth="1"/>
    <col min="6403" max="6403" width="30.33203125" style="11" customWidth="1"/>
    <col min="6404" max="6411" width="8.88671875" style="11"/>
    <col min="6412" max="6412" width="16" style="11" customWidth="1"/>
    <col min="6413" max="6648" width="8.88671875" style="11"/>
    <col min="6649" max="6649" width="5" style="11" customWidth="1"/>
    <col min="6650" max="6650" width="3.21875" style="11" customWidth="1"/>
    <col min="6651" max="6651" width="3.109375" style="11" customWidth="1"/>
    <col min="6652" max="6652" width="2.6640625" style="11" customWidth="1"/>
    <col min="6653" max="6653" width="2.88671875" style="11" customWidth="1"/>
    <col min="6654" max="6654" width="3.77734375" style="11" customWidth="1"/>
    <col min="6655" max="6655" width="11.6640625" style="11" customWidth="1"/>
    <col min="6656" max="6656" width="6.44140625" style="11" customWidth="1"/>
    <col min="6657" max="6658" width="13.109375" style="11" customWidth="1"/>
    <col min="6659" max="6659" width="30.33203125" style="11" customWidth="1"/>
    <col min="6660" max="6667" width="8.88671875" style="11"/>
    <col min="6668" max="6668" width="16" style="11" customWidth="1"/>
    <col min="6669" max="6904" width="8.88671875" style="11"/>
    <col min="6905" max="6905" width="5" style="11" customWidth="1"/>
    <col min="6906" max="6906" width="3.21875" style="11" customWidth="1"/>
    <col min="6907" max="6907" width="3.109375" style="11" customWidth="1"/>
    <col min="6908" max="6908" width="2.6640625" style="11" customWidth="1"/>
    <col min="6909" max="6909" width="2.88671875" style="11" customWidth="1"/>
    <col min="6910" max="6910" width="3.77734375" style="11" customWidth="1"/>
    <col min="6911" max="6911" width="11.6640625" style="11" customWidth="1"/>
    <col min="6912" max="6912" width="6.44140625" style="11" customWidth="1"/>
    <col min="6913" max="6914" width="13.109375" style="11" customWidth="1"/>
    <col min="6915" max="6915" width="30.33203125" style="11" customWidth="1"/>
    <col min="6916" max="6923" width="8.88671875" style="11"/>
    <col min="6924" max="6924" width="16" style="11" customWidth="1"/>
    <col min="6925" max="7160" width="8.88671875" style="11"/>
    <col min="7161" max="7161" width="5" style="11" customWidth="1"/>
    <col min="7162" max="7162" width="3.21875" style="11" customWidth="1"/>
    <col min="7163" max="7163" width="3.109375" style="11" customWidth="1"/>
    <col min="7164" max="7164" width="2.6640625" style="11" customWidth="1"/>
    <col min="7165" max="7165" width="2.88671875" style="11" customWidth="1"/>
    <col min="7166" max="7166" width="3.77734375" style="11" customWidth="1"/>
    <col min="7167" max="7167" width="11.6640625" style="11" customWidth="1"/>
    <col min="7168" max="7168" width="6.44140625" style="11" customWidth="1"/>
    <col min="7169" max="7170" width="13.109375" style="11" customWidth="1"/>
    <col min="7171" max="7171" width="30.33203125" style="11" customWidth="1"/>
    <col min="7172" max="7179" width="8.88671875" style="11"/>
    <col min="7180" max="7180" width="16" style="11" customWidth="1"/>
    <col min="7181" max="7416" width="8.88671875" style="11"/>
    <col min="7417" max="7417" width="5" style="11" customWidth="1"/>
    <col min="7418" max="7418" width="3.21875" style="11" customWidth="1"/>
    <col min="7419" max="7419" width="3.109375" style="11" customWidth="1"/>
    <col min="7420" max="7420" width="2.6640625" style="11" customWidth="1"/>
    <col min="7421" max="7421" width="2.88671875" style="11" customWidth="1"/>
    <col min="7422" max="7422" width="3.77734375" style="11" customWidth="1"/>
    <col min="7423" max="7423" width="11.6640625" style="11" customWidth="1"/>
    <col min="7424" max="7424" width="6.44140625" style="11" customWidth="1"/>
    <col min="7425" max="7426" width="13.109375" style="11" customWidth="1"/>
    <col min="7427" max="7427" width="30.33203125" style="11" customWidth="1"/>
    <col min="7428" max="7435" width="8.88671875" style="11"/>
    <col min="7436" max="7436" width="16" style="11" customWidth="1"/>
    <col min="7437" max="7672" width="8.88671875" style="11"/>
    <col min="7673" max="7673" width="5" style="11" customWidth="1"/>
    <col min="7674" max="7674" width="3.21875" style="11" customWidth="1"/>
    <col min="7675" max="7675" width="3.109375" style="11" customWidth="1"/>
    <col min="7676" max="7676" width="2.6640625" style="11" customWidth="1"/>
    <col min="7677" max="7677" width="2.88671875" style="11" customWidth="1"/>
    <col min="7678" max="7678" width="3.77734375" style="11" customWidth="1"/>
    <col min="7679" max="7679" width="11.6640625" style="11" customWidth="1"/>
    <col min="7680" max="7680" width="6.44140625" style="11" customWidth="1"/>
    <col min="7681" max="7682" width="13.109375" style="11" customWidth="1"/>
    <col min="7683" max="7683" width="30.33203125" style="11" customWidth="1"/>
    <col min="7684" max="7691" width="8.88671875" style="11"/>
    <col min="7692" max="7692" width="16" style="11" customWidth="1"/>
    <col min="7693" max="7928" width="8.88671875" style="11"/>
    <col min="7929" max="7929" width="5" style="11" customWidth="1"/>
    <col min="7930" max="7930" width="3.21875" style="11" customWidth="1"/>
    <col min="7931" max="7931" width="3.109375" style="11" customWidth="1"/>
    <col min="7932" max="7932" width="2.6640625" style="11" customWidth="1"/>
    <col min="7933" max="7933" width="2.88671875" style="11" customWidth="1"/>
    <col min="7934" max="7934" width="3.77734375" style="11" customWidth="1"/>
    <col min="7935" max="7935" width="11.6640625" style="11" customWidth="1"/>
    <col min="7936" max="7936" width="6.44140625" style="11" customWidth="1"/>
    <col min="7937" max="7938" width="13.109375" style="11" customWidth="1"/>
    <col min="7939" max="7939" width="30.33203125" style="11" customWidth="1"/>
    <col min="7940" max="7947" width="8.88671875" style="11"/>
    <col min="7948" max="7948" width="16" style="11" customWidth="1"/>
    <col min="7949" max="8184" width="8.88671875" style="11"/>
    <col min="8185" max="8185" width="5" style="11" customWidth="1"/>
    <col min="8186" max="8186" width="3.21875" style="11" customWidth="1"/>
    <col min="8187" max="8187" width="3.109375" style="11" customWidth="1"/>
    <col min="8188" max="8188" width="2.6640625" style="11" customWidth="1"/>
    <col min="8189" max="8189" width="2.88671875" style="11" customWidth="1"/>
    <col min="8190" max="8190" width="3.77734375" style="11" customWidth="1"/>
    <col min="8191" max="8191" width="11.6640625" style="11" customWidth="1"/>
    <col min="8192" max="8192" width="6.44140625" style="11" customWidth="1"/>
    <col min="8193" max="8194" width="13.109375" style="11" customWidth="1"/>
    <col min="8195" max="8195" width="30.33203125" style="11" customWidth="1"/>
    <col min="8196" max="8203" width="8.88671875" style="11"/>
    <col min="8204" max="8204" width="16" style="11" customWidth="1"/>
    <col min="8205" max="8440" width="8.88671875" style="11"/>
    <col min="8441" max="8441" width="5" style="11" customWidth="1"/>
    <col min="8442" max="8442" width="3.21875" style="11" customWidth="1"/>
    <col min="8443" max="8443" width="3.109375" style="11" customWidth="1"/>
    <col min="8444" max="8444" width="2.6640625" style="11" customWidth="1"/>
    <col min="8445" max="8445" width="2.88671875" style="11" customWidth="1"/>
    <col min="8446" max="8446" width="3.77734375" style="11" customWidth="1"/>
    <col min="8447" max="8447" width="11.6640625" style="11" customWidth="1"/>
    <col min="8448" max="8448" width="6.44140625" style="11" customWidth="1"/>
    <col min="8449" max="8450" width="13.109375" style="11" customWidth="1"/>
    <col min="8451" max="8451" width="30.33203125" style="11" customWidth="1"/>
    <col min="8452" max="8459" width="8.88671875" style="11"/>
    <col min="8460" max="8460" width="16" style="11" customWidth="1"/>
    <col min="8461" max="8696" width="8.88671875" style="11"/>
    <col min="8697" max="8697" width="5" style="11" customWidth="1"/>
    <col min="8698" max="8698" width="3.21875" style="11" customWidth="1"/>
    <col min="8699" max="8699" width="3.109375" style="11" customWidth="1"/>
    <col min="8700" max="8700" width="2.6640625" style="11" customWidth="1"/>
    <col min="8701" max="8701" width="2.88671875" style="11" customWidth="1"/>
    <col min="8702" max="8702" width="3.77734375" style="11" customWidth="1"/>
    <col min="8703" max="8703" width="11.6640625" style="11" customWidth="1"/>
    <col min="8704" max="8704" width="6.44140625" style="11" customWidth="1"/>
    <col min="8705" max="8706" width="13.109375" style="11" customWidth="1"/>
    <col min="8707" max="8707" width="30.33203125" style="11" customWidth="1"/>
    <col min="8708" max="8715" width="8.88671875" style="11"/>
    <col min="8716" max="8716" width="16" style="11" customWidth="1"/>
    <col min="8717" max="8952" width="8.88671875" style="11"/>
    <col min="8953" max="8953" width="5" style="11" customWidth="1"/>
    <col min="8954" max="8954" width="3.21875" style="11" customWidth="1"/>
    <col min="8955" max="8955" width="3.109375" style="11" customWidth="1"/>
    <col min="8956" max="8956" width="2.6640625" style="11" customWidth="1"/>
    <col min="8957" max="8957" width="2.88671875" style="11" customWidth="1"/>
    <col min="8958" max="8958" width="3.77734375" style="11" customWidth="1"/>
    <col min="8959" max="8959" width="11.6640625" style="11" customWidth="1"/>
    <col min="8960" max="8960" width="6.44140625" style="11" customWidth="1"/>
    <col min="8961" max="8962" width="13.109375" style="11" customWidth="1"/>
    <col min="8963" max="8963" width="30.33203125" style="11" customWidth="1"/>
    <col min="8964" max="8971" width="8.88671875" style="11"/>
    <col min="8972" max="8972" width="16" style="11" customWidth="1"/>
    <col min="8973" max="9208" width="8.88671875" style="11"/>
    <col min="9209" max="9209" width="5" style="11" customWidth="1"/>
    <col min="9210" max="9210" width="3.21875" style="11" customWidth="1"/>
    <col min="9211" max="9211" width="3.109375" style="11" customWidth="1"/>
    <col min="9212" max="9212" width="2.6640625" style="11" customWidth="1"/>
    <col min="9213" max="9213" width="2.88671875" style="11" customWidth="1"/>
    <col min="9214" max="9214" width="3.77734375" style="11" customWidth="1"/>
    <col min="9215" max="9215" width="11.6640625" style="11" customWidth="1"/>
    <col min="9216" max="9216" width="6.44140625" style="11" customWidth="1"/>
    <col min="9217" max="9218" width="13.109375" style="11" customWidth="1"/>
    <col min="9219" max="9219" width="30.33203125" style="11" customWidth="1"/>
    <col min="9220" max="9227" width="8.88671875" style="11"/>
    <col min="9228" max="9228" width="16" style="11" customWidth="1"/>
    <col min="9229" max="9464" width="8.88671875" style="11"/>
    <col min="9465" max="9465" width="5" style="11" customWidth="1"/>
    <col min="9466" max="9466" width="3.21875" style="11" customWidth="1"/>
    <col min="9467" max="9467" width="3.109375" style="11" customWidth="1"/>
    <col min="9468" max="9468" width="2.6640625" style="11" customWidth="1"/>
    <col min="9469" max="9469" width="2.88671875" style="11" customWidth="1"/>
    <col min="9470" max="9470" width="3.77734375" style="11" customWidth="1"/>
    <col min="9471" max="9471" width="11.6640625" style="11" customWidth="1"/>
    <col min="9472" max="9472" width="6.44140625" style="11" customWidth="1"/>
    <col min="9473" max="9474" width="13.109375" style="11" customWidth="1"/>
    <col min="9475" max="9475" width="30.33203125" style="11" customWidth="1"/>
    <col min="9476" max="9483" width="8.88671875" style="11"/>
    <col min="9484" max="9484" width="16" style="11" customWidth="1"/>
    <col min="9485" max="9720" width="8.88671875" style="11"/>
    <col min="9721" max="9721" width="5" style="11" customWidth="1"/>
    <col min="9722" max="9722" width="3.21875" style="11" customWidth="1"/>
    <col min="9723" max="9723" width="3.109375" style="11" customWidth="1"/>
    <col min="9724" max="9724" width="2.6640625" style="11" customWidth="1"/>
    <col min="9725" max="9725" width="2.88671875" style="11" customWidth="1"/>
    <col min="9726" max="9726" width="3.77734375" style="11" customWidth="1"/>
    <col min="9727" max="9727" width="11.6640625" style="11" customWidth="1"/>
    <col min="9728" max="9728" width="6.44140625" style="11" customWidth="1"/>
    <col min="9729" max="9730" width="13.109375" style="11" customWidth="1"/>
    <col min="9731" max="9731" width="30.33203125" style="11" customWidth="1"/>
    <col min="9732" max="9739" width="8.88671875" style="11"/>
    <col min="9740" max="9740" width="16" style="11" customWidth="1"/>
    <col min="9741" max="9976" width="8.88671875" style="11"/>
    <col min="9977" max="9977" width="5" style="11" customWidth="1"/>
    <col min="9978" max="9978" width="3.21875" style="11" customWidth="1"/>
    <col min="9979" max="9979" width="3.109375" style="11" customWidth="1"/>
    <col min="9980" max="9980" width="2.6640625" style="11" customWidth="1"/>
    <col min="9981" max="9981" width="2.88671875" style="11" customWidth="1"/>
    <col min="9982" max="9982" width="3.77734375" style="11" customWidth="1"/>
    <col min="9983" max="9983" width="11.6640625" style="11" customWidth="1"/>
    <col min="9984" max="9984" width="6.44140625" style="11" customWidth="1"/>
    <col min="9985" max="9986" width="13.109375" style="11" customWidth="1"/>
    <col min="9987" max="9987" width="30.33203125" style="11" customWidth="1"/>
    <col min="9988" max="9995" width="8.88671875" style="11"/>
    <col min="9996" max="9996" width="16" style="11" customWidth="1"/>
    <col min="9997" max="10232" width="8.88671875" style="11"/>
    <col min="10233" max="10233" width="5" style="11" customWidth="1"/>
    <col min="10234" max="10234" width="3.21875" style="11" customWidth="1"/>
    <col min="10235" max="10235" width="3.109375" style="11" customWidth="1"/>
    <col min="10236" max="10236" width="2.6640625" style="11" customWidth="1"/>
    <col min="10237" max="10237" width="2.88671875" style="11" customWidth="1"/>
    <col min="10238" max="10238" width="3.77734375" style="11" customWidth="1"/>
    <col min="10239" max="10239" width="11.6640625" style="11" customWidth="1"/>
    <col min="10240" max="10240" width="6.44140625" style="11" customWidth="1"/>
    <col min="10241" max="10242" width="13.109375" style="11" customWidth="1"/>
    <col min="10243" max="10243" width="30.33203125" style="11" customWidth="1"/>
    <col min="10244" max="10251" width="8.88671875" style="11"/>
    <col min="10252" max="10252" width="16" style="11" customWidth="1"/>
    <col min="10253" max="10488" width="8.88671875" style="11"/>
    <col min="10489" max="10489" width="5" style="11" customWidth="1"/>
    <col min="10490" max="10490" width="3.21875" style="11" customWidth="1"/>
    <col min="10491" max="10491" width="3.109375" style="11" customWidth="1"/>
    <col min="10492" max="10492" width="2.6640625" style="11" customWidth="1"/>
    <col min="10493" max="10493" width="2.88671875" style="11" customWidth="1"/>
    <col min="10494" max="10494" width="3.77734375" style="11" customWidth="1"/>
    <col min="10495" max="10495" width="11.6640625" style="11" customWidth="1"/>
    <col min="10496" max="10496" width="6.44140625" style="11" customWidth="1"/>
    <col min="10497" max="10498" width="13.109375" style="11" customWidth="1"/>
    <col min="10499" max="10499" width="30.33203125" style="11" customWidth="1"/>
    <col min="10500" max="10507" width="8.88671875" style="11"/>
    <col min="10508" max="10508" width="16" style="11" customWidth="1"/>
    <col min="10509" max="10744" width="8.88671875" style="11"/>
    <col min="10745" max="10745" width="5" style="11" customWidth="1"/>
    <col min="10746" max="10746" width="3.21875" style="11" customWidth="1"/>
    <col min="10747" max="10747" width="3.109375" style="11" customWidth="1"/>
    <col min="10748" max="10748" width="2.6640625" style="11" customWidth="1"/>
    <col min="10749" max="10749" width="2.88671875" style="11" customWidth="1"/>
    <col min="10750" max="10750" width="3.77734375" style="11" customWidth="1"/>
    <col min="10751" max="10751" width="11.6640625" style="11" customWidth="1"/>
    <col min="10752" max="10752" width="6.44140625" style="11" customWidth="1"/>
    <col min="10753" max="10754" width="13.109375" style="11" customWidth="1"/>
    <col min="10755" max="10755" width="30.33203125" style="11" customWidth="1"/>
    <col min="10756" max="10763" width="8.88671875" style="11"/>
    <col min="10764" max="10764" width="16" style="11" customWidth="1"/>
    <col min="10765" max="11000" width="8.88671875" style="11"/>
    <col min="11001" max="11001" width="5" style="11" customWidth="1"/>
    <col min="11002" max="11002" width="3.21875" style="11" customWidth="1"/>
    <col min="11003" max="11003" width="3.109375" style="11" customWidth="1"/>
    <col min="11004" max="11004" width="2.6640625" style="11" customWidth="1"/>
    <col min="11005" max="11005" width="2.88671875" style="11" customWidth="1"/>
    <col min="11006" max="11006" width="3.77734375" style="11" customWidth="1"/>
    <col min="11007" max="11007" width="11.6640625" style="11" customWidth="1"/>
    <col min="11008" max="11008" width="6.44140625" style="11" customWidth="1"/>
    <col min="11009" max="11010" width="13.109375" style="11" customWidth="1"/>
    <col min="11011" max="11011" width="30.33203125" style="11" customWidth="1"/>
    <col min="11012" max="11019" width="8.88671875" style="11"/>
    <col min="11020" max="11020" width="16" style="11" customWidth="1"/>
    <col min="11021" max="11256" width="8.88671875" style="11"/>
    <col min="11257" max="11257" width="5" style="11" customWidth="1"/>
    <col min="11258" max="11258" width="3.21875" style="11" customWidth="1"/>
    <col min="11259" max="11259" width="3.109375" style="11" customWidth="1"/>
    <col min="11260" max="11260" width="2.6640625" style="11" customWidth="1"/>
    <col min="11261" max="11261" width="2.88671875" style="11" customWidth="1"/>
    <col min="11262" max="11262" width="3.77734375" style="11" customWidth="1"/>
    <col min="11263" max="11263" width="11.6640625" style="11" customWidth="1"/>
    <col min="11264" max="11264" width="6.44140625" style="11" customWidth="1"/>
    <col min="11265" max="11266" width="13.109375" style="11" customWidth="1"/>
    <col min="11267" max="11267" width="30.33203125" style="11" customWidth="1"/>
    <col min="11268" max="11275" width="8.88671875" style="11"/>
    <col min="11276" max="11276" width="16" style="11" customWidth="1"/>
    <col min="11277" max="11512" width="8.88671875" style="11"/>
    <col min="11513" max="11513" width="5" style="11" customWidth="1"/>
    <col min="11514" max="11514" width="3.21875" style="11" customWidth="1"/>
    <col min="11515" max="11515" width="3.109375" style="11" customWidth="1"/>
    <col min="11516" max="11516" width="2.6640625" style="11" customWidth="1"/>
    <col min="11517" max="11517" width="2.88671875" style="11" customWidth="1"/>
    <col min="11518" max="11518" width="3.77734375" style="11" customWidth="1"/>
    <col min="11519" max="11519" width="11.6640625" style="11" customWidth="1"/>
    <col min="11520" max="11520" width="6.44140625" style="11" customWidth="1"/>
    <col min="11521" max="11522" width="13.109375" style="11" customWidth="1"/>
    <col min="11523" max="11523" width="30.33203125" style="11" customWidth="1"/>
    <col min="11524" max="11531" width="8.88671875" style="11"/>
    <col min="11532" max="11532" width="16" style="11" customWidth="1"/>
    <col min="11533" max="11768" width="8.88671875" style="11"/>
    <col min="11769" max="11769" width="5" style="11" customWidth="1"/>
    <col min="11770" max="11770" width="3.21875" style="11" customWidth="1"/>
    <col min="11771" max="11771" width="3.109375" style="11" customWidth="1"/>
    <col min="11772" max="11772" width="2.6640625" style="11" customWidth="1"/>
    <col min="11773" max="11773" width="2.88671875" style="11" customWidth="1"/>
    <col min="11774" max="11774" width="3.77734375" style="11" customWidth="1"/>
    <col min="11775" max="11775" width="11.6640625" style="11" customWidth="1"/>
    <col min="11776" max="11776" width="6.44140625" style="11" customWidth="1"/>
    <col min="11777" max="11778" width="13.109375" style="11" customWidth="1"/>
    <col min="11779" max="11779" width="30.33203125" style="11" customWidth="1"/>
    <col min="11780" max="11787" width="8.88671875" style="11"/>
    <col min="11788" max="11788" width="16" style="11" customWidth="1"/>
    <col min="11789" max="12024" width="8.88671875" style="11"/>
    <col min="12025" max="12025" width="5" style="11" customWidth="1"/>
    <col min="12026" max="12026" width="3.21875" style="11" customWidth="1"/>
    <col min="12027" max="12027" width="3.109375" style="11" customWidth="1"/>
    <col min="12028" max="12028" width="2.6640625" style="11" customWidth="1"/>
    <col min="12029" max="12029" width="2.88671875" style="11" customWidth="1"/>
    <col min="12030" max="12030" width="3.77734375" style="11" customWidth="1"/>
    <col min="12031" max="12031" width="11.6640625" style="11" customWidth="1"/>
    <col min="12032" max="12032" width="6.44140625" style="11" customWidth="1"/>
    <col min="12033" max="12034" width="13.109375" style="11" customWidth="1"/>
    <col min="12035" max="12035" width="30.33203125" style="11" customWidth="1"/>
    <col min="12036" max="12043" width="8.88671875" style="11"/>
    <col min="12044" max="12044" width="16" style="11" customWidth="1"/>
    <col min="12045" max="12280" width="8.88671875" style="11"/>
    <col min="12281" max="12281" width="5" style="11" customWidth="1"/>
    <col min="12282" max="12282" width="3.21875" style="11" customWidth="1"/>
    <col min="12283" max="12283" width="3.109375" style="11" customWidth="1"/>
    <col min="12284" max="12284" width="2.6640625" style="11" customWidth="1"/>
    <col min="12285" max="12285" width="2.88671875" style="11" customWidth="1"/>
    <col min="12286" max="12286" width="3.77734375" style="11" customWidth="1"/>
    <col min="12287" max="12287" width="11.6640625" style="11" customWidth="1"/>
    <col min="12288" max="12288" width="6.44140625" style="11" customWidth="1"/>
    <col min="12289" max="12290" width="13.109375" style="11" customWidth="1"/>
    <col min="12291" max="12291" width="30.33203125" style="11" customWidth="1"/>
    <col min="12292" max="12299" width="8.88671875" style="11"/>
    <col min="12300" max="12300" width="16" style="11" customWidth="1"/>
    <col min="12301" max="12536" width="8.88671875" style="11"/>
    <col min="12537" max="12537" width="5" style="11" customWidth="1"/>
    <col min="12538" max="12538" width="3.21875" style="11" customWidth="1"/>
    <col min="12539" max="12539" width="3.109375" style="11" customWidth="1"/>
    <col min="12540" max="12540" width="2.6640625" style="11" customWidth="1"/>
    <col min="12541" max="12541" width="2.88671875" style="11" customWidth="1"/>
    <col min="12542" max="12542" width="3.77734375" style="11" customWidth="1"/>
    <col min="12543" max="12543" width="11.6640625" style="11" customWidth="1"/>
    <col min="12544" max="12544" width="6.44140625" style="11" customWidth="1"/>
    <col min="12545" max="12546" width="13.109375" style="11" customWidth="1"/>
    <col min="12547" max="12547" width="30.33203125" style="11" customWidth="1"/>
    <col min="12548" max="12555" width="8.88671875" style="11"/>
    <col min="12556" max="12556" width="16" style="11" customWidth="1"/>
    <col min="12557" max="12792" width="8.88671875" style="11"/>
    <col min="12793" max="12793" width="5" style="11" customWidth="1"/>
    <col min="12794" max="12794" width="3.21875" style="11" customWidth="1"/>
    <col min="12795" max="12795" width="3.109375" style="11" customWidth="1"/>
    <col min="12796" max="12796" width="2.6640625" style="11" customWidth="1"/>
    <col min="12797" max="12797" width="2.88671875" style="11" customWidth="1"/>
    <col min="12798" max="12798" width="3.77734375" style="11" customWidth="1"/>
    <col min="12799" max="12799" width="11.6640625" style="11" customWidth="1"/>
    <col min="12800" max="12800" width="6.44140625" style="11" customWidth="1"/>
    <col min="12801" max="12802" width="13.109375" style="11" customWidth="1"/>
    <col min="12803" max="12803" width="30.33203125" style="11" customWidth="1"/>
    <col min="12804" max="12811" width="8.88671875" style="11"/>
    <col min="12812" max="12812" width="16" style="11" customWidth="1"/>
    <col min="12813" max="13048" width="8.88671875" style="11"/>
    <col min="13049" max="13049" width="5" style="11" customWidth="1"/>
    <col min="13050" max="13050" width="3.21875" style="11" customWidth="1"/>
    <col min="13051" max="13051" width="3.109375" style="11" customWidth="1"/>
    <col min="13052" max="13052" width="2.6640625" style="11" customWidth="1"/>
    <col min="13053" max="13053" width="2.88671875" style="11" customWidth="1"/>
    <col min="13054" max="13054" width="3.77734375" style="11" customWidth="1"/>
    <col min="13055" max="13055" width="11.6640625" style="11" customWidth="1"/>
    <col min="13056" max="13056" width="6.44140625" style="11" customWidth="1"/>
    <col min="13057" max="13058" width="13.109375" style="11" customWidth="1"/>
    <col min="13059" max="13059" width="30.33203125" style="11" customWidth="1"/>
    <col min="13060" max="13067" width="8.88671875" style="11"/>
    <col min="13068" max="13068" width="16" style="11" customWidth="1"/>
    <col min="13069" max="13304" width="8.88671875" style="11"/>
    <col min="13305" max="13305" width="5" style="11" customWidth="1"/>
    <col min="13306" max="13306" width="3.21875" style="11" customWidth="1"/>
    <col min="13307" max="13307" width="3.109375" style="11" customWidth="1"/>
    <col min="13308" max="13308" width="2.6640625" style="11" customWidth="1"/>
    <col min="13309" max="13309" width="2.88671875" style="11" customWidth="1"/>
    <col min="13310" max="13310" width="3.77734375" style="11" customWidth="1"/>
    <col min="13311" max="13311" width="11.6640625" style="11" customWidth="1"/>
    <col min="13312" max="13312" width="6.44140625" style="11" customWidth="1"/>
    <col min="13313" max="13314" width="13.109375" style="11" customWidth="1"/>
    <col min="13315" max="13315" width="30.33203125" style="11" customWidth="1"/>
    <col min="13316" max="13323" width="8.88671875" style="11"/>
    <col min="13324" max="13324" width="16" style="11" customWidth="1"/>
    <col min="13325" max="13560" width="8.88671875" style="11"/>
    <col min="13561" max="13561" width="5" style="11" customWidth="1"/>
    <col min="13562" max="13562" width="3.21875" style="11" customWidth="1"/>
    <col min="13563" max="13563" width="3.109375" style="11" customWidth="1"/>
    <col min="13564" max="13564" width="2.6640625" style="11" customWidth="1"/>
    <col min="13565" max="13565" width="2.88671875" style="11" customWidth="1"/>
    <col min="13566" max="13566" width="3.77734375" style="11" customWidth="1"/>
    <col min="13567" max="13567" width="11.6640625" style="11" customWidth="1"/>
    <col min="13568" max="13568" width="6.44140625" style="11" customWidth="1"/>
    <col min="13569" max="13570" width="13.109375" style="11" customWidth="1"/>
    <col min="13571" max="13571" width="30.33203125" style="11" customWidth="1"/>
    <col min="13572" max="13579" width="8.88671875" style="11"/>
    <col min="13580" max="13580" width="16" style="11" customWidth="1"/>
    <col min="13581" max="13816" width="8.88671875" style="11"/>
    <col min="13817" max="13817" width="5" style="11" customWidth="1"/>
    <col min="13818" max="13818" width="3.21875" style="11" customWidth="1"/>
    <col min="13819" max="13819" width="3.109375" style="11" customWidth="1"/>
    <col min="13820" max="13820" width="2.6640625" style="11" customWidth="1"/>
    <col min="13821" max="13821" width="2.88671875" style="11" customWidth="1"/>
    <col min="13822" max="13822" width="3.77734375" style="11" customWidth="1"/>
    <col min="13823" max="13823" width="11.6640625" style="11" customWidth="1"/>
    <col min="13824" max="13824" width="6.44140625" style="11" customWidth="1"/>
    <col min="13825" max="13826" width="13.109375" style="11" customWidth="1"/>
    <col min="13827" max="13827" width="30.33203125" style="11" customWidth="1"/>
    <col min="13828" max="13835" width="8.88671875" style="11"/>
    <col min="13836" max="13836" width="16" style="11" customWidth="1"/>
    <col min="13837" max="14072" width="8.88671875" style="11"/>
    <col min="14073" max="14073" width="5" style="11" customWidth="1"/>
    <col min="14074" max="14074" width="3.21875" style="11" customWidth="1"/>
    <col min="14075" max="14075" width="3.109375" style="11" customWidth="1"/>
    <col min="14076" max="14076" width="2.6640625" style="11" customWidth="1"/>
    <col min="14077" max="14077" width="2.88671875" style="11" customWidth="1"/>
    <col min="14078" max="14078" width="3.77734375" style="11" customWidth="1"/>
    <col min="14079" max="14079" width="11.6640625" style="11" customWidth="1"/>
    <col min="14080" max="14080" width="6.44140625" style="11" customWidth="1"/>
    <col min="14081" max="14082" width="13.109375" style="11" customWidth="1"/>
    <col min="14083" max="14083" width="30.33203125" style="11" customWidth="1"/>
    <col min="14084" max="14091" width="8.88671875" style="11"/>
    <col min="14092" max="14092" width="16" style="11" customWidth="1"/>
    <col min="14093" max="14328" width="8.88671875" style="11"/>
    <col min="14329" max="14329" width="5" style="11" customWidth="1"/>
    <col min="14330" max="14330" width="3.21875" style="11" customWidth="1"/>
    <col min="14331" max="14331" width="3.109375" style="11" customWidth="1"/>
    <col min="14332" max="14332" width="2.6640625" style="11" customWidth="1"/>
    <col min="14333" max="14333" width="2.88671875" style="11" customWidth="1"/>
    <col min="14334" max="14334" width="3.77734375" style="11" customWidth="1"/>
    <col min="14335" max="14335" width="11.6640625" style="11" customWidth="1"/>
    <col min="14336" max="14336" width="6.44140625" style="11" customWidth="1"/>
    <col min="14337" max="14338" width="13.109375" style="11" customWidth="1"/>
    <col min="14339" max="14339" width="30.33203125" style="11" customWidth="1"/>
    <col min="14340" max="14347" width="8.88671875" style="11"/>
    <col min="14348" max="14348" width="16" style="11" customWidth="1"/>
    <col min="14349" max="14584" width="8.88671875" style="11"/>
    <col min="14585" max="14585" width="5" style="11" customWidth="1"/>
    <col min="14586" max="14586" width="3.21875" style="11" customWidth="1"/>
    <col min="14587" max="14587" width="3.109375" style="11" customWidth="1"/>
    <col min="14588" max="14588" width="2.6640625" style="11" customWidth="1"/>
    <col min="14589" max="14589" width="2.88671875" style="11" customWidth="1"/>
    <col min="14590" max="14590" width="3.77734375" style="11" customWidth="1"/>
    <col min="14591" max="14591" width="11.6640625" style="11" customWidth="1"/>
    <col min="14592" max="14592" width="6.44140625" style="11" customWidth="1"/>
    <col min="14593" max="14594" width="13.109375" style="11" customWidth="1"/>
    <col min="14595" max="14595" width="30.33203125" style="11" customWidth="1"/>
    <col min="14596" max="14603" width="8.88671875" style="11"/>
    <col min="14604" max="14604" width="16" style="11" customWidth="1"/>
    <col min="14605" max="14840" width="8.88671875" style="11"/>
    <col min="14841" max="14841" width="5" style="11" customWidth="1"/>
    <col min="14842" max="14842" width="3.21875" style="11" customWidth="1"/>
    <col min="14843" max="14843" width="3.109375" style="11" customWidth="1"/>
    <col min="14844" max="14844" width="2.6640625" style="11" customWidth="1"/>
    <col min="14845" max="14845" width="2.88671875" style="11" customWidth="1"/>
    <col min="14846" max="14846" width="3.77734375" style="11" customWidth="1"/>
    <col min="14847" max="14847" width="11.6640625" style="11" customWidth="1"/>
    <col min="14848" max="14848" width="6.44140625" style="11" customWidth="1"/>
    <col min="14849" max="14850" width="13.109375" style="11" customWidth="1"/>
    <col min="14851" max="14851" width="30.33203125" style="11" customWidth="1"/>
    <col min="14852" max="14859" width="8.88671875" style="11"/>
    <col min="14860" max="14860" width="16" style="11" customWidth="1"/>
    <col min="14861" max="15096" width="8.88671875" style="11"/>
    <col min="15097" max="15097" width="5" style="11" customWidth="1"/>
    <col min="15098" max="15098" width="3.21875" style="11" customWidth="1"/>
    <col min="15099" max="15099" width="3.109375" style="11" customWidth="1"/>
    <col min="15100" max="15100" width="2.6640625" style="11" customWidth="1"/>
    <col min="15101" max="15101" width="2.88671875" style="11" customWidth="1"/>
    <col min="15102" max="15102" width="3.77734375" style="11" customWidth="1"/>
    <col min="15103" max="15103" width="11.6640625" style="11" customWidth="1"/>
    <col min="15104" max="15104" width="6.44140625" style="11" customWidth="1"/>
    <col min="15105" max="15106" width="13.109375" style="11" customWidth="1"/>
    <col min="15107" max="15107" width="30.33203125" style="11" customWidth="1"/>
    <col min="15108" max="15115" width="8.88671875" style="11"/>
    <col min="15116" max="15116" width="16" style="11" customWidth="1"/>
    <col min="15117" max="15352" width="8.88671875" style="11"/>
    <col min="15353" max="15353" width="5" style="11" customWidth="1"/>
    <col min="15354" max="15354" width="3.21875" style="11" customWidth="1"/>
    <col min="15355" max="15355" width="3.109375" style="11" customWidth="1"/>
    <col min="15356" max="15356" width="2.6640625" style="11" customWidth="1"/>
    <col min="15357" max="15357" width="2.88671875" style="11" customWidth="1"/>
    <col min="15358" max="15358" width="3.77734375" style="11" customWidth="1"/>
    <col min="15359" max="15359" width="11.6640625" style="11" customWidth="1"/>
    <col min="15360" max="15360" width="6.44140625" style="11" customWidth="1"/>
    <col min="15361" max="15362" width="13.109375" style="11" customWidth="1"/>
    <col min="15363" max="15363" width="30.33203125" style="11" customWidth="1"/>
    <col min="15364" max="15371" width="8.88671875" style="11"/>
    <col min="15372" max="15372" width="16" style="11" customWidth="1"/>
    <col min="15373" max="15608" width="8.88671875" style="11"/>
    <col min="15609" max="15609" width="5" style="11" customWidth="1"/>
    <col min="15610" max="15610" width="3.21875" style="11" customWidth="1"/>
    <col min="15611" max="15611" width="3.109375" style="11" customWidth="1"/>
    <col min="15612" max="15612" width="2.6640625" style="11" customWidth="1"/>
    <col min="15613" max="15613" width="2.88671875" style="11" customWidth="1"/>
    <col min="15614" max="15614" width="3.77734375" style="11" customWidth="1"/>
    <col min="15615" max="15615" width="11.6640625" style="11" customWidth="1"/>
    <col min="15616" max="15616" width="6.44140625" style="11" customWidth="1"/>
    <col min="15617" max="15618" width="13.109375" style="11" customWidth="1"/>
    <col min="15619" max="15619" width="30.33203125" style="11" customWidth="1"/>
    <col min="15620" max="15627" width="8.88671875" style="11"/>
    <col min="15628" max="15628" width="16" style="11" customWidth="1"/>
    <col min="15629" max="15864" width="8.88671875" style="11"/>
    <col min="15865" max="15865" width="5" style="11" customWidth="1"/>
    <col min="15866" max="15866" width="3.21875" style="11" customWidth="1"/>
    <col min="15867" max="15867" width="3.109375" style="11" customWidth="1"/>
    <col min="15868" max="15868" width="2.6640625" style="11" customWidth="1"/>
    <col min="15869" max="15869" width="2.88671875" style="11" customWidth="1"/>
    <col min="15870" max="15870" width="3.77734375" style="11" customWidth="1"/>
    <col min="15871" max="15871" width="11.6640625" style="11" customWidth="1"/>
    <col min="15872" max="15872" width="6.44140625" style="11" customWidth="1"/>
    <col min="15873" max="15874" width="13.109375" style="11" customWidth="1"/>
    <col min="15875" max="15875" width="30.33203125" style="11" customWidth="1"/>
    <col min="15876" max="15883" width="8.88671875" style="11"/>
    <col min="15884" max="15884" width="16" style="11" customWidth="1"/>
    <col min="15885" max="16120" width="8.88671875" style="11"/>
    <col min="16121" max="16121" width="5" style="11" customWidth="1"/>
    <col min="16122" max="16122" width="3.21875" style="11" customWidth="1"/>
    <col min="16123" max="16123" width="3.109375" style="11" customWidth="1"/>
    <col min="16124" max="16124" width="2.6640625" style="11" customWidth="1"/>
    <col min="16125" max="16125" width="2.88671875" style="11" customWidth="1"/>
    <col min="16126" max="16126" width="3.77734375" style="11" customWidth="1"/>
    <col min="16127" max="16127" width="11.6640625" style="11" customWidth="1"/>
    <col min="16128" max="16128" width="6.44140625" style="11" customWidth="1"/>
    <col min="16129" max="16130" width="13.109375" style="11" customWidth="1"/>
    <col min="16131" max="16131" width="30.33203125" style="11" customWidth="1"/>
    <col min="16132" max="16139" width="8.88671875" style="11"/>
    <col min="16140" max="16140" width="16" style="11" customWidth="1"/>
    <col min="16141" max="16384" width="8.88671875" style="11"/>
  </cols>
  <sheetData>
    <row r="1" spans="1:19" ht="8.25" customHeight="1"/>
    <row r="2" spans="1:19" ht="33" customHeight="1">
      <c r="A2" s="121" t="s">
        <v>73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9" ht="18" customHeight="1">
      <c r="A3" s="32"/>
      <c r="B3" s="32"/>
      <c r="C3" s="32"/>
      <c r="D3" s="32"/>
      <c r="E3" s="32"/>
      <c r="F3" s="32"/>
      <c r="G3" s="32"/>
      <c r="H3" s="15"/>
      <c r="I3" s="15"/>
      <c r="J3" s="32"/>
      <c r="K3" s="32"/>
    </row>
    <row r="4" spans="1:19" ht="23.25" customHeight="1">
      <c r="A4" s="88"/>
      <c r="B4" s="88"/>
      <c r="C4" s="88"/>
      <c r="D4" s="88"/>
      <c r="E4" s="88"/>
      <c r="F4" s="11"/>
      <c r="G4" s="122" t="s">
        <v>58</v>
      </c>
      <c r="H4" s="122"/>
      <c r="I4" s="122"/>
      <c r="J4" s="122"/>
      <c r="K4" s="88"/>
    </row>
    <row r="5" spans="1:19" ht="23.25" customHeight="1">
      <c r="A5" s="88"/>
      <c r="B5" s="88"/>
      <c r="C5" s="88"/>
      <c r="D5" s="88"/>
      <c r="E5" s="88"/>
      <c r="F5" s="11"/>
      <c r="G5" s="122" t="s">
        <v>9</v>
      </c>
      <c r="H5" s="122"/>
      <c r="I5" s="122"/>
      <c r="J5" s="122"/>
      <c r="K5" s="88"/>
    </row>
    <row r="6" spans="1:19" ht="18" customHeight="1">
      <c r="H6" s="15"/>
      <c r="I6" s="15"/>
      <c r="J6" s="32"/>
      <c r="K6" s="32"/>
    </row>
    <row r="7" spans="1:19" ht="32.25" customHeight="1">
      <c r="A7" s="123" t="s">
        <v>72</v>
      </c>
      <c r="B7" s="123"/>
      <c r="C7" s="123"/>
      <c r="D7" s="123"/>
      <c r="E7" s="123"/>
      <c r="F7" s="123"/>
      <c r="G7" s="123"/>
      <c r="H7" s="124"/>
      <c r="I7" s="124"/>
      <c r="J7" s="125" t="s">
        <v>71</v>
      </c>
      <c r="K7" s="125"/>
      <c r="L7" s="58"/>
    </row>
    <row r="8" spans="1:19" ht="27" customHeight="1">
      <c r="A8" s="99" t="s">
        <v>10</v>
      </c>
      <c r="B8" s="99"/>
      <c r="C8" s="99"/>
      <c r="D8" s="99"/>
      <c r="E8" s="99"/>
      <c r="F8" s="33" t="s">
        <v>65</v>
      </c>
      <c r="G8" s="34" t="s">
        <v>11</v>
      </c>
      <c r="H8" s="33" t="s">
        <v>12</v>
      </c>
      <c r="I8" s="33" t="s">
        <v>13</v>
      </c>
      <c r="J8" s="35" t="s">
        <v>50</v>
      </c>
      <c r="K8" s="35" t="s">
        <v>52</v>
      </c>
      <c r="S8" s="12"/>
    </row>
    <row r="9" spans="1:19" s="16" customFormat="1" ht="32.25" customHeight="1">
      <c r="A9" s="100" t="s">
        <v>23</v>
      </c>
      <c r="B9" s="102" t="s">
        <v>14</v>
      </c>
      <c r="C9" s="102"/>
      <c r="D9" s="102"/>
      <c r="E9" s="102"/>
      <c r="F9" s="79"/>
      <c r="G9" s="48"/>
      <c r="H9" s="49"/>
      <c r="I9" s="49"/>
      <c r="J9" s="50" t="s">
        <v>46</v>
      </c>
      <c r="K9" s="50" t="s">
        <v>46</v>
      </c>
      <c r="Q9" s="17"/>
      <c r="R9" s="18"/>
      <c r="S9" s="19"/>
    </row>
    <row r="10" spans="1:19" s="16" customFormat="1" ht="32.25" customHeight="1">
      <c r="A10" s="101"/>
      <c r="B10" s="102" t="s">
        <v>17</v>
      </c>
      <c r="C10" s="102"/>
      <c r="D10" s="102"/>
      <c r="E10" s="102"/>
      <c r="F10" s="47">
        <f>182.5*F9</f>
        <v>0</v>
      </c>
      <c r="G10" s="48">
        <v>1</v>
      </c>
      <c r="H10" s="49">
        <v>12</v>
      </c>
      <c r="I10" s="49">
        <f>SUM(F10*G10*H10)</f>
        <v>0</v>
      </c>
      <c r="J10" s="61" t="s">
        <v>67</v>
      </c>
      <c r="K10" s="61"/>
      <c r="S10" s="20"/>
    </row>
    <row r="11" spans="1:19" s="16" customFormat="1" ht="32.25" customHeight="1">
      <c r="A11" s="101"/>
      <c r="B11" s="102" t="s">
        <v>15</v>
      </c>
      <c r="C11" s="102"/>
      <c r="D11" s="102"/>
      <c r="E11" s="102"/>
      <c r="F11" s="47">
        <f>F9*60.83/2</f>
        <v>0</v>
      </c>
      <c r="G11" s="48">
        <v>1</v>
      </c>
      <c r="H11" s="49">
        <v>12</v>
      </c>
      <c r="I11" s="49">
        <f>SUM(F11*G11*H11)</f>
        <v>0</v>
      </c>
      <c r="J11" s="61" t="s">
        <v>69</v>
      </c>
      <c r="K11" s="62" t="s">
        <v>49</v>
      </c>
      <c r="S11" s="21"/>
    </row>
    <row r="12" spans="1:19" s="16" customFormat="1" ht="32.25" customHeight="1">
      <c r="A12" s="101"/>
      <c r="B12" s="102" t="s">
        <v>16</v>
      </c>
      <c r="C12" s="102"/>
      <c r="D12" s="102"/>
      <c r="E12" s="102"/>
      <c r="F12" s="84">
        <f>F9*8*11/12</f>
        <v>0</v>
      </c>
      <c r="G12" s="48">
        <v>1</v>
      </c>
      <c r="H12" s="49">
        <v>12</v>
      </c>
      <c r="I12" s="49">
        <f>SUM(F12*G12*H12)</f>
        <v>0</v>
      </c>
      <c r="J12" s="63" t="s">
        <v>68</v>
      </c>
      <c r="K12" s="62" t="s">
        <v>51</v>
      </c>
    </row>
    <row r="13" spans="1:19" s="16" customFormat="1" ht="32.25" customHeight="1">
      <c r="A13" s="101"/>
      <c r="B13" s="102" t="s">
        <v>18</v>
      </c>
      <c r="C13" s="102"/>
      <c r="D13" s="102"/>
      <c r="E13" s="102"/>
      <c r="F13" s="80" t="s">
        <v>66</v>
      </c>
      <c r="G13" s="48">
        <v>0</v>
      </c>
      <c r="H13" s="49">
        <v>0</v>
      </c>
      <c r="I13" s="49">
        <v>0</v>
      </c>
      <c r="J13" s="64" t="s">
        <v>19</v>
      </c>
      <c r="K13" s="65" t="s">
        <v>57</v>
      </c>
      <c r="S13" s="22"/>
    </row>
    <row r="14" spans="1:19" s="16" customFormat="1" ht="30" customHeight="1">
      <c r="A14" s="103" t="s">
        <v>20</v>
      </c>
      <c r="B14" s="103"/>
      <c r="C14" s="103"/>
      <c r="D14" s="103"/>
      <c r="E14" s="103"/>
      <c r="F14" s="71">
        <f>SUM(F10:F13)</f>
        <v>0</v>
      </c>
      <c r="G14" s="72">
        <v>1</v>
      </c>
      <c r="H14" s="71">
        <v>12</v>
      </c>
      <c r="I14" s="71">
        <f t="shared" ref="I14:I29" si="0">SUM(F14*G14*H14)</f>
        <v>0</v>
      </c>
      <c r="J14" s="81"/>
      <c r="K14" s="81"/>
      <c r="S14" s="22"/>
    </row>
    <row r="15" spans="1:19" s="16" customFormat="1" ht="30" customHeight="1">
      <c r="A15" s="104" t="s">
        <v>43</v>
      </c>
      <c r="B15" s="106" t="s">
        <v>21</v>
      </c>
      <c r="C15" s="106"/>
      <c r="D15" s="106"/>
      <c r="E15" s="106"/>
      <c r="F15" s="36">
        <f>F14/12</f>
        <v>0</v>
      </c>
      <c r="G15" s="37">
        <v>1</v>
      </c>
      <c r="H15" s="38">
        <v>12</v>
      </c>
      <c r="I15" s="39">
        <f t="shared" si="0"/>
        <v>0</v>
      </c>
      <c r="J15" s="66" t="s">
        <v>44</v>
      </c>
      <c r="K15" s="40" t="s">
        <v>55</v>
      </c>
      <c r="S15" s="22"/>
    </row>
    <row r="16" spans="1:19" s="16" customFormat="1" ht="30" customHeight="1">
      <c r="A16" s="105"/>
      <c r="B16" s="107" t="s">
        <v>22</v>
      </c>
      <c r="C16" s="107"/>
      <c r="D16" s="107"/>
      <c r="E16" s="107"/>
      <c r="F16" s="73">
        <f>SUM(F14+F15)</f>
        <v>0</v>
      </c>
      <c r="G16" s="72">
        <v>1</v>
      </c>
      <c r="H16" s="74">
        <v>12</v>
      </c>
      <c r="I16" s="71">
        <f t="shared" si="0"/>
        <v>0</v>
      </c>
      <c r="J16" s="81"/>
      <c r="K16" s="81"/>
      <c r="S16" s="22"/>
    </row>
    <row r="17" spans="1:19" s="16" customFormat="1" ht="30" customHeight="1">
      <c r="A17" s="100" t="s">
        <v>24</v>
      </c>
      <c r="B17" s="102" t="s">
        <v>25</v>
      </c>
      <c r="C17" s="102"/>
      <c r="D17" s="102"/>
      <c r="E17" s="102"/>
      <c r="F17" s="78">
        <f>ROUND(F14*3.545%,-1)</f>
        <v>0</v>
      </c>
      <c r="G17" s="48">
        <v>1</v>
      </c>
      <c r="H17" s="49">
        <v>12</v>
      </c>
      <c r="I17" s="51">
        <f t="shared" si="0"/>
        <v>0</v>
      </c>
      <c r="J17" s="61" t="s">
        <v>45</v>
      </c>
      <c r="K17" s="52" t="s">
        <v>59</v>
      </c>
      <c r="L17" s="31"/>
      <c r="S17" s="22"/>
    </row>
    <row r="18" spans="1:19" s="16" customFormat="1" ht="30" customHeight="1">
      <c r="A18" s="100"/>
      <c r="B18" s="102" t="s">
        <v>26</v>
      </c>
      <c r="C18" s="102"/>
      <c r="D18" s="102"/>
      <c r="E18" s="102"/>
      <c r="F18" s="47">
        <f>ROUND(F14*4.5%,-1)</f>
        <v>0</v>
      </c>
      <c r="G18" s="48">
        <v>1</v>
      </c>
      <c r="H18" s="49">
        <v>12</v>
      </c>
      <c r="I18" s="51">
        <f t="shared" si="0"/>
        <v>0</v>
      </c>
      <c r="J18" s="61" t="s">
        <v>32</v>
      </c>
      <c r="K18" s="53" t="s">
        <v>56</v>
      </c>
      <c r="L18" s="31"/>
      <c r="S18" s="22"/>
    </row>
    <row r="19" spans="1:19" s="16" customFormat="1" ht="30" customHeight="1">
      <c r="A19" s="100"/>
      <c r="B19" s="102" t="s">
        <v>27</v>
      </c>
      <c r="C19" s="102"/>
      <c r="D19" s="102"/>
      <c r="E19" s="102"/>
      <c r="F19" s="47">
        <f>ROUND(F14*1.75%,-1)</f>
        <v>0</v>
      </c>
      <c r="G19" s="48">
        <v>1</v>
      </c>
      <c r="H19" s="49">
        <v>12</v>
      </c>
      <c r="I19" s="51">
        <f t="shared" si="0"/>
        <v>0</v>
      </c>
      <c r="J19" s="61" t="s">
        <v>33</v>
      </c>
      <c r="K19" s="54" t="s">
        <v>60</v>
      </c>
      <c r="L19" s="31"/>
      <c r="S19" s="22"/>
    </row>
    <row r="20" spans="1:19" s="16" customFormat="1" ht="30" customHeight="1">
      <c r="A20" s="100"/>
      <c r="B20" s="108" t="s">
        <v>28</v>
      </c>
      <c r="C20" s="108"/>
      <c r="D20" s="108"/>
      <c r="E20" s="108"/>
      <c r="F20" s="47">
        <f>ROUND(F14*1.03%,-1)</f>
        <v>0</v>
      </c>
      <c r="G20" s="48">
        <v>1</v>
      </c>
      <c r="H20" s="49">
        <v>12</v>
      </c>
      <c r="I20" s="51">
        <f t="shared" si="0"/>
        <v>0</v>
      </c>
      <c r="J20" s="61" t="s">
        <v>47</v>
      </c>
      <c r="K20" s="54" t="s">
        <v>61</v>
      </c>
      <c r="L20" s="31"/>
      <c r="S20" s="22"/>
    </row>
    <row r="21" spans="1:19" s="16" customFormat="1" ht="30" customHeight="1">
      <c r="A21" s="100"/>
      <c r="B21" s="109" t="s">
        <v>29</v>
      </c>
      <c r="C21" s="109"/>
      <c r="D21" s="109"/>
      <c r="E21" s="109"/>
      <c r="F21" s="47">
        <f>ROUND(F17*12.95%,-1)</f>
        <v>0</v>
      </c>
      <c r="G21" s="48">
        <v>1</v>
      </c>
      <c r="H21" s="49">
        <v>12</v>
      </c>
      <c r="I21" s="51">
        <f t="shared" si="0"/>
        <v>0</v>
      </c>
      <c r="J21" s="61" t="s">
        <v>48</v>
      </c>
      <c r="K21" s="52" t="s">
        <v>62</v>
      </c>
      <c r="L21" s="31"/>
      <c r="S21" s="22"/>
    </row>
    <row r="22" spans="1:19" s="16" customFormat="1" ht="30" customHeight="1">
      <c r="A22" s="100"/>
      <c r="B22" s="55" t="s">
        <v>30</v>
      </c>
      <c r="C22" s="55"/>
      <c r="D22" s="55"/>
      <c r="E22" s="55"/>
      <c r="F22" s="47">
        <f>ROUND(F14*0.06%,-1)</f>
        <v>0</v>
      </c>
      <c r="G22" s="48">
        <v>1</v>
      </c>
      <c r="H22" s="49">
        <v>12</v>
      </c>
      <c r="I22" s="51">
        <f t="shared" si="0"/>
        <v>0</v>
      </c>
      <c r="J22" s="61" t="s">
        <v>34</v>
      </c>
      <c r="K22" s="53" t="s">
        <v>63</v>
      </c>
      <c r="L22" s="31"/>
      <c r="S22" s="22"/>
    </row>
    <row r="23" spans="1:19" s="16" customFormat="1" ht="30" customHeight="1">
      <c r="A23" s="100"/>
      <c r="B23" s="102" t="s">
        <v>31</v>
      </c>
      <c r="C23" s="102"/>
      <c r="D23" s="102"/>
      <c r="E23" s="102"/>
      <c r="F23" s="51"/>
      <c r="G23" s="48">
        <v>1</v>
      </c>
      <c r="H23" s="51">
        <v>1</v>
      </c>
      <c r="I23" s="51">
        <f t="shared" si="0"/>
        <v>0</v>
      </c>
      <c r="J23" s="61" t="s">
        <v>70</v>
      </c>
      <c r="K23" s="85" t="s">
        <v>57</v>
      </c>
      <c r="S23" s="22"/>
    </row>
    <row r="24" spans="1:19" s="16" customFormat="1" ht="30" customHeight="1">
      <c r="A24" s="103" t="s">
        <v>35</v>
      </c>
      <c r="B24" s="116"/>
      <c r="C24" s="116"/>
      <c r="D24" s="116"/>
      <c r="E24" s="116"/>
      <c r="F24" s="75">
        <f>SUM(F17:F23)</f>
        <v>0</v>
      </c>
      <c r="G24" s="72">
        <v>1</v>
      </c>
      <c r="H24" s="77">
        <v>12</v>
      </c>
      <c r="I24" s="71">
        <f t="shared" si="0"/>
        <v>0</v>
      </c>
      <c r="J24" s="82"/>
      <c r="K24" s="82"/>
      <c r="S24" s="22"/>
    </row>
    <row r="25" spans="1:19" s="16" customFormat="1" ht="30" customHeight="1">
      <c r="A25" s="103" t="s">
        <v>36</v>
      </c>
      <c r="B25" s="116"/>
      <c r="C25" s="116"/>
      <c r="D25" s="116"/>
      <c r="E25" s="116"/>
      <c r="F25" s="75">
        <f>SUM(F14+F15+F24)</f>
        <v>0</v>
      </c>
      <c r="G25" s="72">
        <v>1</v>
      </c>
      <c r="H25" s="76">
        <v>12</v>
      </c>
      <c r="I25" s="71">
        <f t="shared" si="0"/>
        <v>0</v>
      </c>
      <c r="J25" s="82"/>
      <c r="K25" s="82"/>
      <c r="S25" s="22"/>
    </row>
    <row r="26" spans="1:19" s="16" customFormat="1" ht="30" customHeight="1">
      <c r="A26" s="102" t="s">
        <v>37</v>
      </c>
      <c r="B26" s="101"/>
      <c r="C26" s="101"/>
      <c r="D26" s="101"/>
      <c r="E26" s="101"/>
      <c r="F26" s="56">
        <f>F25*5%</f>
        <v>0</v>
      </c>
      <c r="G26" s="48">
        <v>1</v>
      </c>
      <c r="H26" s="57">
        <v>12</v>
      </c>
      <c r="I26" s="51">
        <f t="shared" si="0"/>
        <v>0</v>
      </c>
      <c r="J26" s="63" t="s">
        <v>38</v>
      </c>
      <c r="K26" s="67" t="s">
        <v>53</v>
      </c>
      <c r="L26" s="31"/>
      <c r="S26" s="22"/>
    </row>
    <row r="27" spans="1:19" s="16" customFormat="1" ht="30" customHeight="1">
      <c r="A27" s="117" t="s">
        <v>39</v>
      </c>
      <c r="B27" s="118"/>
      <c r="C27" s="118"/>
      <c r="D27" s="118"/>
      <c r="E27" s="118"/>
      <c r="F27" s="56">
        <f>(F25+F26)*5%</f>
        <v>0</v>
      </c>
      <c r="G27" s="48">
        <v>1</v>
      </c>
      <c r="H27" s="57">
        <v>12</v>
      </c>
      <c r="I27" s="57">
        <f t="shared" si="0"/>
        <v>0</v>
      </c>
      <c r="J27" s="63" t="s">
        <v>40</v>
      </c>
      <c r="K27" s="68" t="s">
        <v>54</v>
      </c>
      <c r="L27" s="31"/>
      <c r="S27" s="22"/>
    </row>
    <row r="28" spans="1:19" s="16" customFormat="1" ht="30" customHeight="1">
      <c r="A28" s="119" t="s">
        <v>5</v>
      </c>
      <c r="B28" s="120"/>
      <c r="C28" s="120"/>
      <c r="D28" s="120"/>
      <c r="E28" s="120"/>
      <c r="F28" s="60">
        <f>SUM(F25:F27)</f>
        <v>0</v>
      </c>
      <c r="G28" s="60">
        <v>1</v>
      </c>
      <c r="H28" s="60">
        <v>12</v>
      </c>
      <c r="I28" s="59">
        <f t="shared" si="0"/>
        <v>0</v>
      </c>
      <c r="J28" s="69"/>
      <c r="K28" s="69"/>
      <c r="L28" s="31"/>
      <c r="R28" s="23"/>
      <c r="S28" s="24"/>
    </row>
    <row r="29" spans="1:19" s="16" customFormat="1" ht="30" customHeight="1">
      <c r="A29" s="110" t="s">
        <v>6</v>
      </c>
      <c r="B29" s="111"/>
      <c r="C29" s="111"/>
      <c r="D29" s="111"/>
      <c r="E29" s="111"/>
      <c r="F29" s="42">
        <f>F28*10%</f>
        <v>0</v>
      </c>
      <c r="G29" s="42">
        <v>1</v>
      </c>
      <c r="H29" s="42">
        <v>12</v>
      </c>
      <c r="I29" s="41">
        <f t="shared" si="0"/>
        <v>0</v>
      </c>
      <c r="J29" s="70"/>
      <c r="K29" s="70"/>
    </row>
    <row r="30" spans="1:19" s="16" customFormat="1" ht="30" customHeight="1">
      <c r="A30" s="112" t="s">
        <v>41</v>
      </c>
      <c r="B30" s="113"/>
      <c r="C30" s="113"/>
      <c r="D30" s="113"/>
      <c r="E30" s="113"/>
      <c r="F30" s="75">
        <f>SUM(F28:F29)</f>
        <v>0</v>
      </c>
      <c r="G30" s="75">
        <v>1</v>
      </c>
      <c r="H30" s="75">
        <v>12</v>
      </c>
      <c r="I30" s="76">
        <f>F30*G30*H30</f>
        <v>0</v>
      </c>
      <c r="J30" s="83" t="s">
        <v>42</v>
      </c>
      <c r="K30" s="86"/>
      <c r="L30" s="23"/>
    </row>
    <row r="31" spans="1:19" s="16" customFormat="1" ht="30" customHeight="1">
      <c r="A31" s="114" t="s">
        <v>64</v>
      </c>
      <c r="B31" s="115"/>
      <c r="C31" s="115"/>
      <c r="D31" s="115"/>
      <c r="E31" s="115"/>
      <c r="F31" s="43">
        <f>ROUND(F30*4,-4)</f>
        <v>0</v>
      </c>
      <c r="G31" s="43"/>
      <c r="H31" s="44">
        <v>4</v>
      </c>
      <c r="I31" s="45">
        <f>I30*H31</f>
        <v>0</v>
      </c>
      <c r="J31" s="46" t="s">
        <v>42</v>
      </c>
      <c r="K31" s="86"/>
    </row>
    <row r="32" spans="1:19" s="26" customFormat="1" ht="17.25" hidden="1">
      <c r="A32" s="25" t="s">
        <v>7</v>
      </c>
      <c r="F32" s="27"/>
      <c r="H32" s="28"/>
      <c r="I32" s="28"/>
      <c r="J32" s="29"/>
      <c r="K32" s="29"/>
    </row>
    <row r="33" spans="1:11" s="26" customFormat="1" ht="17.25" hidden="1">
      <c r="A33" s="25"/>
      <c r="F33" s="27"/>
      <c r="H33" s="28"/>
      <c r="I33" s="28"/>
      <c r="J33" s="29"/>
      <c r="K33" s="29"/>
    </row>
    <row r="34" spans="1:11" s="26" customFormat="1" ht="20.25" hidden="1">
      <c r="A34" s="30" t="s">
        <v>1</v>
      </c>
      <c r="F34" s="27"/>
      <c r="H34" s="28"/>
      <c r="I34" s="28"/>
      <c r="J34" s="29"/>
      <c r="K34" s="29"/>
    </row>
    <row r="35" spans="1:11" s="26" customFormat="1" ht="20.25" hidden="1">
      <c r="A35" s="30"/>
      <c r="F35" s="27"/>
      <c r="H35" s="28"/>
      <c r="I35" s="28"/>
      <c r="J35" s="29"/>
      <c r="K35" s="29"/>
    </row>
    <row r="36" spans="1:11" hidden="1"/>
    <row r="37" spans="1:11" hidden="1"/>
    <row r="39" spans="1:11">
      <c r="I39" s="87"/>
    </row>
  </sheetData>
  <mergeCells count="31">
    <mergeCell ref="A29:E29"/>
    <mergeCell ref="A30:E30"/>
    <mergeCell ref="A31:E31"/>
    <mergeCell ref="B23:E23"/>
    <mergeCell ref="A24:E24"/>
    <mergeCell ref="A25:E25"/>
    <mergeCell ref="A26:E26"/>
    <mergeCell ref="A27:E27"/>
    <mergeCell ref="A28:E28"/>
    <mergeCell ref="A14:E14"/>
    <mergeCell ref="A15:A16"/>
    <mergeCell ref="B15:E15"/>
    <mergeCell ref="B16:E16"/>
    <mergeCell ref="A17:A23"/>
    <mergeCell ref="B17:E17"/>
    <mergeCell ref="B18:E18"/>
    <mergeCell ref="B19:E19"/>
    <mergeCell ref="B20:E20"/>
    <mergeCell ref="B21:E21"/>
    <mergeCell ref="A7:G7"/>
    <mergeCell ref="J7:K7"/>
    <mergeCell ref="A8:E8"/>
    <mergeCell ref="A9:A13"/>
    <mergeCell ref="B9:E9"/>
    <mergeCell ref="B10:E10"/>
    <mergeCell ref="B11:E11"/>
    <mergeCell ref="B12:E12"/>
    <mergeCell ref="B13:E13"/>
    <mergeCell ref="A2:K2"/>
    <mergeCell ref="G4:J4"/>
    <mergeCell ref="G5:J5"/>
  </mergeCells>
  <phoneticPr fontId="6" type="noConversion"/>
  <pageMargins left="0.7" right="0.7" top="0.75" bottom="0.75" header="0.3" footer="0.3"/>
  <pageSetup paperSize="9" scale="6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갑지</vt:lpstr>
      <vt:lpstr>4명 3교대 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2024-11-28T00:06:06Z</cp:lastPrinted>
  <dcterms:created xsi:type="dcterms:W3CDTF">2019-12-09T07:42:32Z</dcterms:created>
  <dcterms:modified xsi:type="dcterms:W3CDTF">2024-12-04T01:10:51Z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EtMjdUMDk6MDE6NTlaIiwicElEIjoxLCJwcm9jZXNzTmFtZSI6IkVYQ0VMLkVYRSIsInRyYWNlSWQiOiJGQUZGNkEzQUI0QUY0ODVCQURDNDM5RkMyQjU5MUQ1RCIsInVzZXJDb2RlIjoiSjIwMTgwMTYifSwibm9kZTIiOnsiZHNkIjoiMDEwMDAwMDAwMDAwMTk3MSIsImxvZ1RpbWUiOiIyMDI0LTExLTI3VDIzOjQ5OjAzWiIsInBJRCI6MSwicHJvY2Vzc05hbWUiOiJFWENFTC5FWEUiLCJ0cmFjZUlkIjoiMkFFOEI1N0I5NzczNDRGREJBRkZCQzgyQTBFREY0RjUiLCJ1c2VyQ29kZSI6IkoyMDE4MDE2In0sIm5vZGUzIjp7ImRzZCI6IjAxMDAwMDAwMDAwMDE5NzEiLCJsb2dUaW1lIjoiMjAyNC0xMS0yOFQwMDoxMDoyNloiLCJwSUQiOjEsInByb2Nlc3NOYW1lIjoiRVhDRUwuRVhFIiwidHJhY2VJZCI6IjcwNDJEODdEMTBBRDQ1NURBMDcwQkNDOEM5RjQ5MEY3IiwidXNlckNvZGUiOiJKMjAxODAxNiJ9LCJub2RlNCI6eyJkc2QiOiIwMTAwMDAwMDAwMDAxOTcxIiwibG9nVGltZSI6IjIwMjQtMTItMDRUMDE6MDg6NTVaIiwicElEIjoxLCJwcm9jZXNzTmFtZSI6IkVYQ0VMLkVYRSIsInRyYWNlSWQiOiJGMzYyQTQ3MDlDRjc0NDY4OTZFMkU3RjhFOTRCOUM4NyIsInVzZXJDb2RlIjoiSjIwMTgwMTYifSwibm9kZTUiOnsiZHNkIjoiMDAwMDAwMDAwMDAwMDAwMCIsImxvZ1RpbWUiOiIyMDI0LTEyLTA5VDIzOjQyOjQ1WiIsInBJRCI6MjA0OCwicHJvY2Vzc0lkIjozMDQ3MiwicHJvY2Vzc05hbWUiOiJFWENFTC5FWEUiLCJ0cmFjZUlkIjoiRkM3Q0I5NDVBMjMxNDNENDk2Q0FFRDQzQjJDMkVDQzkiLCJ1c2VyQ29kZSI6IkoyMDE4MDE2In0sIm5vZGVDb3VudCI6MTUsInJvb3RUcmFjZUlkIjoiMjlCMjc2N0M1NDMxNDg1N0E3QzQyNjE2MzUxRTg3MEMifQ==</vt:lpwstr>
  </property>
</Properties>
</file>